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30" windowWidth="7425" windowHeight="6345" activeTab="0"/>
  </bookViews>
  <sheets>
    <sheet name="Notes-pg 7" sheetId="1" r:id="rId1"/>
    <sheet name="P&amp;L" sheetId="2" r:id="rId2"/>
    <sheet name="BS " sheetId="3" r:id="rId3"/>
    <sheet name="Cashflow" sheetId="4" r:id="rId4"/>
    <sheet name="Equity" sheetId="5" r:id="rId5"/>
  </sheets>
  <definedNames>
    <definedName name="_xlnm.Print_Area" localSheetId="2">'BS '!$A$1:$E$67</definedName>
    <definedName name="_xlnm.Print_Area" localSheetId="3">'Cashflow'!$A$1:$J$90</definedName>
    <definedName name="_xlnm.Print_Area" localSheetId="4">'Equity'!$B$1:$O$56</definedName>
    <definedName name="_xlnm.Print_Area" localSheetId="0">'Notes-pg 7'!$A$1:$J$348</definedName>
    <definedName name="_xlnm.Print_Area" localSheetId="1">'P&amp;L'!$1:$55</definedName>
    <definedName name="_xlnm.Print_Titles" localSheetId="0">'Notes-pg 7'!$2:$7</definedName>
  </definedNames>
  <calcPr fullCalcOnLoad="1"/>
</workbook>
</file>

<file path=xl/sharedStrings.xml><?xml version="1.0" encoding="utf-8"?>
<sst xmlns="http://schemas.openxmlformats.org/spreadsheetml/2006/main" count="449" uniqueCount="351">
  <si>
    <r>
      <t xml:space="preserve">The Board of Directors </t>
    </r>
    <r>
      <rPr>
        <sz val="10"/>
        <rFont val="Arial"/>
        <family val="2"/>
      </rPr>
      <t xml:space="preserve">recommend </t>
    </r>
    <r>
      <rPr>
        <sz val="10"/>
        <rFont val="Arial"/>
        <family val="2"/>
      </rPr>
      <t>a first and final dividend of 6 sen per ordinary share less income tax 2</t>
    </r>
    <r>
      <rPr>
        <sz val="10"/>
        <rFont val="Arial"/>
        <family val="2"/>
      </rPr>
      <t>6</t>
    </r>
    <r>
      <rPr>
        <sz val="10"/>
        <rFont val="Arial"/>
        <family val="2"/>
      </rPr>
      <t>% in respect of the financial year ended 31 July 200</t>
    </r>
    <r>
      <rPr>
        <sz val="10"/>
        <rFont val="Arial"/>
        <family val="2"/>
      </rPr>
      <t>7</t>
    </r>
    <r>
      <rPr>
        <sz val="10"/>
        <rFont val="Arial"/>
        <family val="2"/>
      </rPr>
      <t xml:space="preserve"> (200</t>
    </r>
    <r>
      <rPr>
        <sz val="10"/>
        <rFont val="Arial"/>
        <family val="2"/>
      </rPr>
      <t>6</t>
    </r>
    <r>
      <rPr>
        <sz val="10"/>
        <rFont val="Arial"/>
        <family val="2"/>
      </rPr>
      <t xml:space="preserve"> : </t>
    </r>
    <r>
      <rPr>
        <sz val="10"/>
        <rFont val="Arial"/>
        <family val="2"/>
      </rPr>
      <t>6</t>
    </r>
    <r>
      <rPr>
        <sz val="10"/>
        <rFont val="Arial"/>
        <family val="2"/>
      </rPr>
      <t xml:space="preserve"> sen per ordinary share less income tax 2</t>
    </r>
    <r>
      <rPr>
        <sz val="10"/>
        <rFont val="Arial"/>
        <family val="2"/>
      </rPr>
      <t>7</t>
    </r>
    <r>
      <rPr>
        <sz val="10"/>
        <rFont val="Arial"/>
        <family val="2"/>
      </rPr>
      <t>%)</t>
    </r>
    <r>
      <rPr>
        <sz val="10"/>
        <rFont val="Arial"/>
        <family val="2"/>
      </rPr>
      <t xml:space="preserve">. The proposed dividend will be subject to shareholders' approval at the forthcoming Annual General Meeting to be held on a date to be announced later. The date of book closure of the Record of Depositors for determining dividend entitlements and the date of payment will be announced at a later date. Based on the outstanding issued and paid-up capital as at 31 July 2007 of 117,243,358 ordinary shares of RM1.00 each, the final dividend net of tax amounts to RM5,205,605 (4.44 sen net per share). Such dividend, if approved by shareholders will be accounted for in the shareholders' equity as an appropriation of retained earnings in the financial year ending 31 July 2008.    </t>
    </r>
  </si>
  <si>
    <t>At 31 July 2006</t>
  </si>
  <si>
    <t>At 31 July 2007</t>
  </si>
  <si>
    <t>Murabahah Commercial Paper ("CP")</t>
  </si>
  <si>
    <t>Murabahah Medium Term Notes ("MTN")</t>
  </si>
  <si>
    <r>
      <t>On 5 May 2006, the Company has announced that the Company is proposing to issue, offer for subscription or purchase, or invite to subscribe or purchase Murabahah Commercial Papers ("CPs")/Medium Term Notes ("MTNs") programme of up to RM200.0 million in nominal value.  An application for the approval of the Islamic CP/MTN Progr</t>
    </r>
    <r>
      <rPr>
        <sz val="10"/>
        <rFont val="Arial"/>
        <family val="2"/>
      </rPr>
      <t>a</t>
    </r>
    <r>
      <rPr>
        <sz val="10"/>
        <rFont val="Arial"/>
        <family val="2"/>
      </rPr>
      <t xml:space="preserve">mme has been submitted to SC on the same day. </t>
    </r>
  </si>
  <si>
    <t>Diluted earnings per share (sen)</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</si>
  <si>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</si>
  <si>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</si>
  <si>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</si>
  <si>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</si>
  <si>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</si>
  <si>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</si>
  <si>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</si>
  <si>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</si>
  <si>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</si>
  <si>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</si>
  <si>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</si>
  <si>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Valuations of Property, Plant &amp; Equipment</t>
  </si>
  <si>
    <t xml:space="preserve">Material Events Subsequent To The Financial Period </t>
  </si>
  <si>
    <t>Changes in the Composition of the Company</t>
  </si>
  <si>
    <t>Contingent Liabilities</t>
  </si>
  <si>
    <t>Review of Performance</t>
  </si>
  <si>
    <t>Taxation</t>
  </si>
  <si>
    <t>Individual Quarter</t>
  </si>
  <si>
    <t>Cumulative Quarter</t>
  </si>
  <si>
    <t>Quarter</t>
  </si>
  <si>
    <t>RM'000</t>
  </si>
  <si>
    <t>Quoted Securities</t>
  </si>
  <si>
    <t>a.</t>
  </si>
  <si>
    <t>b.</t>
  </si>
  <si>
    <t>Status of Corporate Proposals Announced</t>
  </si>
  <si>
    <t>Borrowings and Debt Securities</t>
  </si>
  <si>
    <t>Total</t>
  </si>
  <si>
    <t>Off Balance Sheet Financial Instruments</t>
  </si>
  <si>
    <t xml:space="preserve">Material Litigation </t>
  </si>
  <si>
    <t>Basic earnings per share (sen)</t>
  </si>
  <si>
    <t>Master</t>
  </si>
  <si>
    <t>ADJUSTMENTS</t>
  </si>
  <si>
    <t>CASH FLOW FROM OPERATING ACTIVITIES</t>
  </si>
  <si>
    <t>Profit before taxation</t>
  </si>
  <si>
    <t>Adjustments for:</t>
  </si>
  <si>
    <t xml:space="preserve">    Interest expense</t>
  </si>
  <si>
    <t>Operating profit before working capital changes</t>
  </si>
  <si>
    <t>Inventories</t>
  </si>
  <si>
    <t>Amount due to directors</t>
  </si>
  <si>
    <t>CASH FLOW FROM INVESTING ACTIVITIES</t>
  </si>
  <si>
    <t>Acquisition of property, plant and equipment</t>
  </si>
  <si>
    <t>CASH FLOW FROM FINANCING ACTIVITIES</t>
  </si>
  <si>
    <t>OPENING CASH AND CASH EQUIVALENTS</t>
  </si>
  <si>
    <t>CLOSING CASH AND CASH EQUIVALENTS</t>
  </si>
  <si>
    <t>Cash and cash equivalents comprise the following:</t>
  </si>
  <si>
    <t>Cash and bank balances</t>
  </si>
  <si>
    <t>Bank overdraft</t>
  </si>
  <si>
    <t>Capital</t>
  </si>
  <si>
    <t>Premium</t>
  </si>
  <si>
    <t>QUARTER</t>
  </si>
  <si>
    <t>CURRENT ASSETS</t>
  </si>
  <si>
    <t>CURRENT LIABILITIES</t>
  </si>
  <si>
    <t>SHARE CAPITAL</t>
  </si>
  <si>
    <t>SHARE PREMIUM</t>
  </si>
  <si>
    <t>MINORITY INTERESTS</t>
  </si>
  <si>
    <t>INDIVIDUAL QUARTER</t>
  </si>
  <si>
    <t>CUMULATIVE QUARTER</t>
  </si>
  <si>
    <t>ENDED</t>
  </si>
  <si>
    <t>Other operating income</t>
  </si>
  <si>
    <t>Profit from operations</t>
  </si>
  <si>
    <t>Finance costs</t>
  </si>
  <si>
    <t>Profit after taxation</t>
  </si>
  <si>
    <t xml:space="preserve"> - basic (sen)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</si>
  <si>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</si>
  <si>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</si>
  <si>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</si>
  <si>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</si>
  <si>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</si>
  <si>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</si>
  <si>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</si>
  <si>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</si>
  <si>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</si>
  <si>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</si>
  <si>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</si>
  <si>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</si>
  <si>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</si>
  <si>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</si>
  <si>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</si>
  <si>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</si>
  <si>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</si>
  <si>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</si>
  <si>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</si>
  <si>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</si>
  <si>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</si>
  <si>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</si>
  <si>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</si>
  <si>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</si>
  <si>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</si>
  <si>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</si>
  <si>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</si>
  <si>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Current Year Prospects</t>
  </si>
  <si>
    <t>Profit Forecast</t>
  </si>
  <si>
    <t>ICULS</t>
  </si>
  <si>
    <t>Tax recoverable</t>
  </si>
  <si>
    <t>Trade receivables</t>
  </si>
  <si>
    <t>Trade payables</t>
  </si>
  <si>
    <t>Interest paid</t>
  </si>
  <si>
    <t>Net cash used in investing activities</t>
  </si>
  <si>
    <t>Business segments:</t>
  </si>
  <si>
    <t>Manufacturing:</t>
  </si>
  <si>
    <t>Trading:</t>
  </si>
  <si>
    <t>Others:</t>
  </si>
  <si>
    <t>Division</t>
  </si>
  <si>
    <t>Others</t>
  </si>
  <si>
    <t>Inter-segment Revenue</t>
  </si>
  <si>
    <t>Total Revenue</t>
  </si>
  <si>
    <t>Group</t>
  </si>
  <si>
    <t>Segment information is presented in respect of the Group's business segments.</t>
  </si>
  <si>
    <t>Listing Expenses</t>
  </si>
  <si>
    <t xml:space="preserve">Profit for the period </t>
  </si>
  <si>
    <t>Elimination</t>
  </si>
  <si>
    <t xml:space="preserve">      Cumulative Quarter</t>
  </si>
  <si>
    <t>Tax paid</t>
  </si>
  <si>
    <t xml:space="preserve"> - diluted (sen)</t>
  </si>
  <si>
    <t>Income taxation</t>
  </si>
  <si>
    <t>- Secured</t>
  </si>
  <si>
    <t>- Unsecured</t>
  </si>
  <si>
    <t>There were no material changes in the estimates used for the preparation of interim financial report.</t>
  </si>
  <si>
    <t>Suppliers and retailers of gold ornaments, jewelleries and precious stones</t>
  </si>
  <si>
    <t xml:space="preserve">B. </t>
  </si>
  <si>
    <t xml:space="preserve">A. </t>
  </si>
  <si>
    <t>NOTES TO THE INTERIM FINANCIAL REPORT</t>
  </si>
  <si>
    <t xml:space="preserve">Adjusted weighted average number of ordinary </t>
  </si>
  <si>
    <t>Purchase of Machinery</t>
  </si>
  <si>
    <t>Working Capital</t>
  </si>
  <si>
    <t>Acquisition of 55% equity interest in PKJM</t>
  </si>
  <si>
    <t>Expansion</t>
  </si>
  <si>
    <t xml:space="preserve">    Gain on disposal of property, plant and equipment</t>
  </si>
  <si>
    <t xml:space="preserve">    Interest income</t>
  </si>
  <si>
    <t>Fixed deposits</t>
  </si>
  <si>
    <t>Proceed from disposal of property, plant and equipment</t>
  </si>
  <si>
    <t>Interest received</t>
  </si>
  <si>
    <t>Repayment to lease creditors</t>
  </si>
  <si>
    <t>Operating Expenses</t>
  </si>
  <si>
    <t>Save as disclosed above, there were no issuance and repayment of debt and equity securities, share buy-back, share cancellations, shares held as treasury shares and resale of treasury shares for the current financial year to-date.</t>
  </si>
  <si>
    <t>Approved</t>
  </si>
  <si>
    <t>Utilized</t>
  </si>
  <si>
    <t>Balance</t>
  </si>
  <si>
    <t>ADDITIONAL INFORMATION REQUIRED BY BURSA MALAYSIA SECURITIES BERHAD LISTING REQUIREMENTS</t>
  </si>
  <si>
    <t>Reserve</t>
  </si>
  <si>
    <t>Investment holding</t>
  </si>
  <si>
    <t>DATO' CHOON YEE SEIONG</t>
  </si>
  <si>
    <t>Executive Chairman / Group Managing Director</t>
  </si>
  <si>
    <t>Advance from ultimate holding company</t>
  </si>
  <si>
    <t>CAPITAL RESERVE</t>
  </si>
  <si>
    <t>Issuance of Shares (Conversion of ICULS)</t>
  </si>
  <si>
    <t>Fixed deposit with licensed banks</t>
  </si>
  <si>
    <t>The Group did not carry out any valuations on property, plant &amp; equipment.</t>
  </si>
  <si>
    <t>There were no material litigation as at the date of this quarterly report and the financial year to-date.</t>
  </si>
  <si>
    <t>PERIOD</t>
  </si>
  <si>
    <r>
      <t xml:space="preserve">POH KONG HOLDINGS BERHAD </t>
    </r>
    <r>
      <rPr>
        <sz val="11"/>
        <rFont val="Arial"/>
        <family val="2"/>
      </rPr>
      <t>(Company No : 586139-K)</t>
    </r>
  </si>
  <si>
    <t xml:space="preserve">AS AT </t>
  </si>
  <si>
    <t>NON-CURRENT ASSETS</t>
  </si>
  <si>
    <t>Property, plant and equipment</t>
  </si>
  <si>
    <t>Intangible assets</t>
  </si>
  <si>
    <t>Non-trade receivables</t>
  </si>
  <si>
    <t>Fixed deposits with licensed banks</t>
  </si>
  <si>
    <t>Deferred tax assets</t>
  </si>
  <si>
    <t xml:space="preserve">Non-trade payables </t>
  </si>
  <si>
    <t>Amount due to directors (Note 1)</t>
  </si>
  <si>
    <t>Provision for taxation</t>
  </si>
  <si>
    <t>Deferred tax liabilities</t>
  </si>
  <si>
    <t>Short-term borrowings</t>
  </si>
  <si>
    <t>NET CURRENT ASSETS</t>
  </si>
  <si>
    <t>UNAUDITED CONDENSED CONSOLIDATED BALANCE SHEET</t>
  </si>
  <si>
    <t>FINANCED BY</t>
  </si>
  <si>
    <t>Long-term borrowings</t>
  </si>
  <si>
    <t xml:space="preserve"> LONG TERM AND DEFERRED LIABILITIES</t>
  </si>
  <si>
    <t>UNAUDITED CONDENSED CONSOLIDATED INCOME STATEMENT</t>
  </si>
  <si>
    <t>UNAUDITED CONDENSED CONSOLIDATED CASH FLOW STATEMENT</t>
  </si>
  <si>
    <t>UNAUDITED CONDENSED CONSOLIDATED STATEMENT OF CHANGES IN EQUITY</t>
  </si>
  <si>
    <t>Retained</t>
  </si>
  <si>
    <t>Share</t>
  </si>
  <si>
    <t>(unaudited)</t>
  </si>
  <si>
    <t>Investment property</t>
  </si>
  <si>
    <t>Other investments</t>
  </si>
  <si>
    <t>Hire purchase and lease creditors</t>
  </si>
  <si>
    <t>Other bank borrowings</t>
  </si>
  <si>
    <t>Term loans</t>
  </si>
  <si>
    <t>Ended</t>
  </si>
  <si>
    <t>Period</t>
  </si>
  <si>
    <t>(1) Basic earnings per share</t>
  </si>
  <si>
    <t>(2) Diluted earnings per share</t>
  </si>
  <si>
    <t>Net profit after taxation for basic earnings per share (RM'000)</t>
  </si>
  <si>
    <t>Weighted average number of  ordinary shares in issue ('000)</t>
  </si>
  <si>
    <t>Net profit after taxation for diluted earnings per share (RM'000)</t>
  </si>
  <si>
    <t>shares in issue ('000)</t>
  </si>
  <si>
    <r>
      <t xml:space="preserve">POH KONG HOLDINGS BERHAD </t>
    </r>
    <r>
      <rPr>
        <sz val="10"/>
        <rFont val="Arial"/>
        <family val="2"/>
      </rPr>
      <t>(Company No : 586139-K)</t>
    </r>
  </si>
  <si>
    <t>Variance</t>
  </si>
  <si>
    <t>RM('000)</t>
  </si>
  <si>
    <t>(%)</t>
  </si>
  <si>
    <t>Financial Indicators:</t>
  </si>
  <si>
    <t>Petaling Jaya</t>
  </si>
  <si>
    <t>The audit report of the preceding Annual Financial Statements of the Company were reported without any qualification.</t>
  </si>
  <si>
    <t>Non-trade payables</t>
  </si>
  <si>
    <t xml:space="preserve">    Depreciation of property, plant and equipment</t>
  </si>
  <si>
    <t>RETAINED EARNINGS</t>
  </si>
  <si>
    <t>SHAREHOLDERS' EQUITY</t>
  </si>
  <si>
    <t>Earnings</t>
  </si>
  <si>
    <t>Manufacturer and dealer of jewelleries, precious stones and gold ornaments</t>
  </si>
  <si>
    <t>Not applicable as the Group did not publish any profit forecast.</t>
  </si>
  <si>
    <t>Disposal of Unquoted Investments and/or Properties</t>
  </si>
  <si>
    <t>There were no disposals of unquoted investments or properties for the current quarter and financial year to date.</t>
  </si>
  <si>
    <t xml:space="preserve">Short-term Borrowings </t>
  </si>
  <si>
    <t xml:space="preserve">Long-term Borrowings </t>
  </si>
  <si>
    <t>Equity component of ICULS</t>
  </si>
  <si>
    <t>Loan raised</t>
  </si>
  <si>
    <t>Repayment of term loan</t>
  </si>
  <si>
    <t xml:space="preserve">    Amortization of goodwill</t>
  </si>
  <si>
    <t>Save as disclosed above, there were no changes in contingent liabilities since the last annual balance sheet date.</t>
  </si>
  <si>
    <t>There were no purchases or disposals of quoted securities for the current quarter and financial year to date.</t>
  </si>
  <si>
    <t>There were no investments in quoted securities for the current quarter and financial year to date.</t>
  </si>
  <si>
    <t xml:space="preserve">    Allowance for doubtful debts</t>
  </si>
  <si>
    <t xml:space="preserve">For the current financial year, the Group will continue its drive to build market share by enhancing and differentiating its product offerings to its targeted market segments. Towards this purpose, the Group is actively evaluating various initiatives and opportunities to acquire new customers through the introduction of new product designs, enhanced customer service and retail branch network expansion.  </t>
  </si>
  <si>
    <t>There were no unusual and extraordinary items in the current quarter under review.</t>
  </si>
  <si>
    <t>Deferred taxation</t>
  </si>
  <si>
    <t>Repayment to hire purchase creditors</t>
  </si>
  <si>
    <t>Dividend received</t>
  </si>
  <si>
    <t>(i) Status of utilization of proceeds raised from the Public Issue</t>
  </si>
  <si>
    <t>The proceeds raised from the CPs/MTNs under the Islamic CP/MTN Programme shall be utilised as follows:</t>
  </si>
  <si>
    <r>
      <t>T</t>
    </r>
    <r>
      <rPr>
        <sz val="10"/>
        <rFont val="Arial"/>
        <family val="2"/>
      </rPr>
      <t>o finance the expenses relating to the Islamic CP/MTN Programme;</t>
    </r>
  </si>
  <si>
    <r>
      <t>T</t>
    </r>
    <r>
      <rPr>
        <sz val="10"/>
        <rFont val="Arial"/>
        <family val="2"/>
      </rPr>
      <t xml:space="preserve">o repay the shareholders' and/or directors' advances made prior to the issuance of the Notes to the Company and/or </t>
    </r>
  </si>
  <si>
    <t>To finance present and future investments, working capital and capital expenditure requirements of the Group.</t>
  </si>
  <si>
    <r>
      <t>(</t>
    </r>
    <r>
      <rPr>
        <sz val="10"/>
        <rFont val="Arial"/>
        <family val="2"/>
      </rPr>
      <t>I)</t>
    </r>
  </si>
  <si>
    <r>
      <t>(</t>
    </r>
    <r>
      <rPr>
        <sz val="10"/>
        <rFont val="Arial"/>
        <family val="2"/>
      </rPr>
      <t>II)</t>
    </r>
  </si>
  <si>
    <t>(III)</t>
  </si>
  <si>
    <t>(IV)</t>
  </si>
  <si>
    <t xml:space="preserve">Upon redemption/repayment of any Notes during the tenure of Programme, the Company is allowed to utilise the unutilised portion to meet item (III) and (IV) above. </t>
  </si>
  <si>
    <t>ordinary equity holders of parent (RM)</t>
  </si>
  <si>
    <t xml:space="preserve">Net assets per share attributable to </t>
  </si>
  <si>
    <t xml:space="preserve">To refinance the existing credit facilities of the Company and its subsidiaries; and </t>
  </si>
  <si>
    <t xml:space="preserve">On 25 August 2006, the Company issued MTNs with a nominal value of RM40 million and CPs with a nominal value of RM25 million. The aforesaid MTNs and CPs have been assigned a rating of A2 and P1 by Rating Agency Malaysia Berhad respectively. </t>
  </si>
  <si>
    <t>(audited)</t>
  </si>
  <si>
    <t>its subsidiaries not exceeding RM17.8 million;</t>
  </si>
  <si>
    <t xml:space="preserve">SC has via its letter dated 5 June 2006 approved the Islamic CP/MTN Programme. </t>
  </si>
  <si>
    <t xml:space="preserve">    Dividend received</t>
  </si>
  <si>
    <r>
      <t>F</t>
    </r>
    <r>
      <rPr>
        <sz val="10"/>
        <rFont val="Arial"/>
        <family val="2"/>
      </rPr>
      <t>RS 2</t>
    </r>
  </si>
  <si>
    <r>
      <t>F</t>
    </r>
    <r>
      <rPr>
        <sz val="10"/>
        <rFont val="Arial"/>
        <family val="2"/>
      </rPr>
      <t>RS 3</t>
    </r>
  </si>
  <si>
    <r>
      <t>F</t>
    </r>
    <r>
      <rPr>
        <sz val="10"/>
        <rFont val="Arial"/>
        <family val="2"/>
      </rPr>
      <t>RS 5</t>
    </r>
  </si>
  <si>
    <r>
      <t>F</t>
    </r>
    <r>
      <rPr>
        <sz val="10"/>
        <rFont val="Arial"/>
        <family val="2"/>
      </rPr>
      <t>RS 101</t>
    </r>
  </si>
  <si>
    <r>
      <t>F</t>
    </r>
    <r>
      <rPr>
        <sz val="10"/>
        <rFont val="Arial"/>
        <family val="2"/>
      </rPr>
      <t>RS 102</t>
    </r>
  </si>
  <si>
    <r>
      <t>F</t>
    </r>
    <r>
      <rPr>
        <sz val="10"/>
        <rFont val="Arial"/>
        <family val="2"/>
      </rPr>
      <t>RS 108</t>
    </r>
  </si>
  <si>
    <r>
      <t>F</t>
    </r>
    <r>
      <rPr>
        <sz val="10"/>
        <rFont val="Arial"/>
        <family val="2"/>
      </rPr>
      <t>RS 110</t>
    </r>
  </si>
  <si>
    <r>
      <t>F</t>
    </r>
    <r>
      <rPr>
        <sz val="10"/>
        <rFont val="Arial"/>
        <family val="2"/>
      </rPr>
      <t>RS 116</t>
    </r>
  </si>
  <si>
    <r>
      <t>F</t>
    </r>
    <r>
      <rPr>
        <sz val="10"/>
        <rFont val="Arial"/>
        <family val="2"/>
      </rPr>
      <t>RS 121</t>
    </r>
  </si>
  <si>
    <r>
      <t>F</t>
    </r>
    <r>
      <rPr>
        <sz val="10"/>
        <rFont val="Arial"/>
        <family val="2"/>
      </rPr>
      <t>RS 127</t>
    </r>
  </si>
  <si>
    <r>
      <t>F</t>
    </r>
    <r>
      <rPr>
        <sz val="10"/>
        <rFont val="Arial"/>
        <family val="2"/>
      </rPr>
      <t>RS 128</t>
    </r>
  </si>
  <si>
    <r>
      <t>F</t>
    </r>
    <r>
      <rPr>
        <sz val="10"/>
        <rFont val="Arial"/>
        <family val="2"/>
      </rPr>
      <t>RS 132</t>
    </r>
  </si>
  <si>
    <r>
      <t>F</t>
    </r>
    <r>
      <rPr>
        <sz val="10"/>
        <rFont val="Arial"/>
        <family val="2"/>
      </rPr>
      <t>RS 131</t>
    </r>
  </si>
  <si>
    <r>
      <t>F</t>
    </r>
    <r>
      <rPr>
        <sz val="10"/>
        <rFont val="Arial"/>
        <family val="2"/>
      </rPr>
      <t>RS 133</t>
    </r>
  </si>
  <si>
    <r>
      <t>F</t>
    </r>
    <r>
      <rPr>
        <sz val="10"/>
        <rFont val="Arial"/>
        <family val="2"/>
      </rPr>
      <t>RS 136</t>
    </r>
  </si>
  <si>
    <r>
      <t>F</t>
    </r>
    <r>
      <rPr>
        <sz val="10"/>
        <rFont val="Arial"/>
        <family val="2"/>
      </rPr>
      <t>RS 138</t>
    </r>
  </si>
  <si>
    <r>
      <t>F</t>
    </r>
    <r>
      <rPr>
        <sz val="10"/>
        <rFont val="Arial"/>
        <family val="2"/>
      </rPr>
      <t>RS 140</t>
    </r>
  </si>
  <si>
    <r>
      <t>Share</t>
    </r>
    <r>
      <rPr>
        <sz val="10"/>
        <rFont val="Arial"/>
        <family val="2"/>
      </rPr>
      <t>-based Payment</t>
    </r>
    <r>
      <rPr>
        <sz val="10"/>
        <rFont val="Arial"/>
        <family val="2"/>
      </rPr>
      <t xml:space="preserve"> </t>
    </r>
  </si>
  <si>
    <r>
      <t>B</t>
    </r>
    <r>
      <rPr>
        <sz val="10"/>
        <rFont val="Arial"/>
        <family val="2"/>
      </rPr>
      <t>usiness Combinations</t>
    </r>
  </si>
  <si>
    <r>
      <t>N</t>
    </r>
    <r>
      <rPr>
        <sz val="10"/>
        <rFont val="Arial"/>
        <family val="2"/>
      </rPr>
      <t>on-current Assets Held for Sale and Discontinued Operations</t>
    </r>
  </si>
  <si>
    <r>
      <t>P</t>
    </r>
    <r>
      <rPr>
        <sz val="10"/>
        <rFont val="Arial"/>
        <family val="2"/>
      </rPr>
      <t>resentation of Financial Statements</t>
    </r>
  </si>
  <si>
    <r>
      <t>I</t>
    </r>
    <r>
      <rPr>
        <sz val="10"/>
        <rFont val="Arial"/>
        <family val="2"/>
      </rPr>
      <t>nventories</t>
    </r>
  </si>
  <si>
    <r>
      <t>A</t>
    </r>
    <r>
      <rPr>
        <sz val="10"/>
        <rFont val="Arial"/>
        <family val="2"/>
      </rPr>
      <t xml:space="preserve">ccounting Policies, Changes in Accounting Estimates and Errors </t>
    </r>
  </si>
  <si>
    <r>
      <t>E</t>
    </r>
    <r>
      <rPr>
        <sz val="10"/>
        <rFont val="Arial"/>
        <family val="2"/>
      </rPr>
      <t>vents after the Balance Sheet Date</t>
    </r>
  </si>
  <si>
    <r>
      <t>P</t>
    </r>
    <r>
      <rPr>
        <sz val="10"/>
        <rFont val="Arial"/>
        <family val="2"/>
      </rPr>
      <t>roperty, Plant and Equipment</t>
    </r>
  </si>
  <si>
    <r>
      <t>C</t>
    </r>
    <r>
      <rPr>
        <sz val="10"/>
        <rFont val="Arial"/>
        <family val="2"/>
      </rPr>
      <t>onsolidated and Separate Financial Statements</t>
    </r>
  </si>
  <si>
    <r>
      <t>I</t>
    </r>
    <r>
      <rPr>
        <sz val="10"/>
        <rFont val="Arial"/>
        <family val="2"/>
      </rPr>
      <t>nvestments in Associates</t>
    </r>
  </si>
  <si>
    <r>
      <t>I</t>
    </r>
    <r>
      <rPr>
        <sz val="10"/>
        <rFont val="Arial"/>
        <family val="2"/>
      </rPr>
      <t>nterests in Joint Ventures</t>
    </r>
  </si>
  <si>
    <r>
      <t>E</t>
    </r>
    <r>
      <rPr>
        <sz val="10"/>
        <rFont val="Arial"/>
        <family val="2"/>
      </rPr>
      <t>arnings per Share</t>
    </r>
  </si>
  <si>
    <r>
      <t>I</t>
    </r>
    <r>
      <rPr>
        <sz val="10"/>
        <rFont val="Arial"/>
        <family val="2"/>
      </rPr>
      <t>mpairment of Assets</t>
    </r>
  </si>
  <si>
    <r>
      <t>I</t>
    </r>
    <r>
      <rPr>
        <sz val="10"/>
        <rFont val="Arial"/>
        <family val="2"/>
      </rPr>
      <t>ntangible Assets</t>
    </r>
  </si>
  <si>
    <r>
      <t>Investment</t>
    </r>
    <r>
      <rPr>
        <sz val="10"/>
        <rFont val="Arial"/>
        <family val="2"/>
      </rPr>
      <t xml:space="preserve"> Property</t>
    </r>
  </si>
  <si>
    <r>
      <t>T</t>
    </r>
    <r>
      <rPr>
        <sz val="10"/>
        <rFont val="Arial"/>
        <family val="2"/>
      </rPr>
      <t>he Effects of Changes in Foreign Exchange Rates</t>
    </r>
  </si>
  <si>
    <t>At 1 August 2005</t>
  </si>
  <si>
    <t>31.7.2006</t>
  </si>
  <si>
    <t>(The Condensed Unaudited Consolidated Income Statements should be read in conjunction with the Annual Financial Statements for the year ended 31 July 2006)</t>
  </si>
  <si>
    <t>(The Condensed Unaudited Consolidated Balance Sheets should be read in conjunction with the Annual Financial Statements for the year ended 31 July 2006)</t>
  </si>
  <si>
    <t>(The Condensed Unaudited Consolidated Cash Flow Statement should be read in conjunction with the Annual Financial Statements for the year ended 31 July 2006)</t>
  </si>
  <si>
    <t>(The Condensed Unaudited Consolidated Statement of Changes in Equity should be read in conjunction with the Annual Financial Statements for the year ended 31 July 2006)</t>
  </si>
  <si>
    <t>Financial Instruments: Disclosures and Presentation</t>
  </si>
  <si>
    <t>(ii) Proposed issue of, offer for subscription or purchase of, or invitation to subscribe for or purchase of, Murabahah Commercial Papers/Medium Term Notes Programme of up to RM200.0 million in nominal value</t>
  </si>
  <si>
    <t>Attributable to:--</t>
  </si>
  <si>
    <t xml:space="preserve">  Equity Holders of the Parent</t>
  </si>
  <si>
    <t xml:space="preserve">  Minority Interests</t>
  </si>
  <si>
    <t>Holders of</t>
  </si>
  <si>
    <t xml:space="preserve">Parent </t>
  </si>
  <si>
    <t>Company</t>
  </si>
  <si>
    <t>Interests</t>
  </si>
  <si>
    <t>Total</t>
  </si>
  <si>
    <r>
      <t>The interim financial report has been prepared in accordance with Financial Reporting Standard ("FRS") 134: Interim Financial Reporting and Chapter 9 part K of the Listing Requirements of Bursa Malaysia Securities Berhad, and should be read in conjunction with the Annual Financial Statements for the year ended 31 July 200</t>
    </r>
    <r>
      <rPr>
        <sz val="10"/>
        <rFont val="Arial"/>
        <family val="2"/>
      </rPr>
      <t>6</t>
    </r>
    <r>
      <rPr>
        <sz val="10"/>
        <rFont val="Arial"/>
        <family val="2"/>
      </rPr>
      <t>.</t>
    </r>
  </si>
  <si>
    <r>
      <t>T</t>
    </r>
    <r>
      <rPr>
        <sz val="10"/>
        <rFont val="Arial"/>
        <family val="2"/>
      </rPr>
      <t>here were no subsequent material events as at the date of this quarterly report.</t>
    </r>
  </si>
  <si>
    <r>
      <t>T</t>
    </r>
    <r>
      <rPr>
        <sz val="10"/>
        <rFont val="Arial"/>
        <family val="2"/>
      </rPr>
      <t>here were no changes in the composition of the Group for the current quarter and financial year to date including business combination, acquisition or disposal of subsidiaries and long term investment, restructuring or discontinuing of operations.</t>
    </r>
  </si>
  <si>
    <t>TOTAL EQUITY</t>
  </si>
  <si>
    <t>FRS 3 Business Combinations, FRS 136 Impairment of Assets and FRS 138 Intangible Assets</t>
  </si>
  <si>
    <r>
      <t>I</t>
    </r>
    <r>
      <rPr>
        <sz val="10"/>
        <rFont val="Arial"/>
        <family val="2"/>
      </rPr>
      <t xml:space="preserve">ntangible assets of the Group principally comprising negative goodwill arising from consolidation and purchased goodwill. Prior to 1 August 2006, positive goodwill is amortised over a period of ten (10) years, while negative goodwill  is amortised over a period of five (5) years; and the carrying amount of intangible assets are written down for impairment where there is an indication of impairment. </t>
    </r>
  </si>
  <si>
    <r>
      <t>T</t>
    </r>
    <r>
      <rPr>
        <sz val="10"/>
        <rFont val="Arial"/>
        <family val="2"/>
      </rPr>
      <t>he new FRS 3 has resulted in consequential amendments to two (2) other accounting standards, FRS 136 and FRS 138.</t>
    </r>
  </si>
  <si>
    <r>
      <t xml:space="preserve">The </t>
    </r>
    <r>
      <rPr>
        <sz val="10"/>
        <rFont val="Arial"/>
        <family val="2"/>
      </rPr>
      <t xml:space="preserve">adoption of the three (3) new FRSs has resulted in the Group ceasing annual amortisation of both positive and negative goodwill from 1 August 2006 in accordance with FRS 3 and FRS 138. Positive goodwill is now carried at cost less accumulated impairment losses and is tested for impairment annually or more frequently if events or changes in circumstances indicate that it might be impaired. Any impairment loss is recognised in the income statement and subsequent reversal is not allowed.  </t>
    </r>
  </si>
  <si>
    <t>FRS 101 Presentation of Financial Statements</t>
  </si>
  <si>
    <r>
      <t>T</t>
    </r>
    <r>
      <rPr>
        <sz val="10"/>
        <rFont val="Arial"/>
        <family val="2"/>
      </rPr>
      <t>he adoption of the revised FRS 101 has affected the presentation of minority interest, share of net after-tax results of associates and other disclosures. In the consolidated balance sheet, minority interests are now presented within the total equity. In the consolidated income statement, minority interests are presented as an allocation of the total profit and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r>
  </si>
  <si>
    <r>
      <t>U</t>
    </r>
    <r>
      <rPr>
        <sz val="10"/>
        <rFont val="Arial"/>
        <family val="2"/>
      </rPr>
      <t xml:space="preserve">nder FRS 3, any excess of the Group's interest in the fair value of acquirees' identifiable assets and contingent liabilities over cost of acquisitions (previously referred to "negative goodwill") after reassessment, is now recognised immediately in the income statement.  </t>
    </r>
  </si>
  <si>
    <r>
      <t xml:space="preserve">The </t>
    </r>
    <r>
      <rPr>
        <sz val="10"/>
        <rFont val="Arial"/>
        <family val="2"/>
      </rPr>
      <t>significant accounting policies and methods of computation applied in the unaudited condensed interim financial statements are consistent with those adopted in the Annual Financial Statements for the financial year ended 31 July 2006 except for the following new and revised Financial Reporting Standards ("FRS") issued by Malaysian Accounting Standards Board ("MASB") that are effective for the Group's first FRS annual reporting date, 31 July 2007:</t>
    </r>
  </si>
  <si>
    <t>At 1 August 2006</t>
  </si>
  <si>
    <r>
      <t>T</t>
    </r>
    <r>
      <rPr>
        <sz val="10"/>
        <rFont val="Arial"/>
        <family val="2"/>
      </rPr>
      <t xml:space="preserve">he new accounting policy has been accounted for prospectively in accordance with the transitional provisions of FRS 3. The carrying amount of accumulated amortisation of </t>
    </r>
    <r>
      <rPr>
        <sz val="10"/>
        <rFont val="Arial"/>
        <family val="2"/>
      </rPr>
      <t>RM</t>
    </r>
    <r>
      <rPr>
        <sz val="10"/>
        <rFont val="Arial"/>
        <family val="2"/>
      </rPr>
      <t xml:space="preserve">1,931,132 has been eliminated against the carrying amount of positive goodwill. The carrying amount of positive goodwill as at 1 August 2006 of RM2,451,697 ceased to be amortised. The negative goodwill as at 1 August 2006 of RM12,432,594 was derecognised with a corresponding increase in retained earnings. </t>
    </r>
  </si>
  <si>
    <t>Total to</t>
  </si>
  <si>
    <t xml:space="preserve">Minority </t>
  </si>
  <si>
    <t xml:space="preserve">Effect on the adoption of FRS 3 </t>
  </si>
  <si>
    <r>
      <t xml:space="preserve">Earnings per share attributable to          </t>
    </r>
    <r>
      <rPr>
        <i/>
        <sz val="11"/>
        <rFont val="Arial"/>
        <family val="2"/>
      </rPr>
      <t xml:space="preserve"> </t>
    </r>
  </si>
  <si>
    <t xml:space="preserve">  equity holders of the parent</t>
  </si>
  <si>
    <t xml:space="preserve">    Property, plant and equipment written off</t>
  </si>
  <si>
    <t>Dividends</t>
  </si>
  <si>
    <t xml:space="preserve">On 15 February 2007, the Company issued MTNs with a nominal value of RM30 million. The aforesaid MTNs have been assigned a rating of A2 by Rating Agency Malaysia Berhad. </t>
  </si>
  <si>
    <t xml:space="preserve">On 23 February 2007, the Company issued CPs with a nominal value of RM25 million. The aforesaid CPs have been assigned a rating of P1 by Rating Agency Malaysia Berhad. </t>
  </si>
  <si>
    <t xml:space="preserve">    Inventory loss</t>
  </si>
  <si>
    <t>Acquisition of additional interest of investment</t>
  </si>
  <si>
    <t>NET INCREASE IN CASH AND CASH EQUIVALENTS</t>
  </si>
  <si>
    <t>Q3FYE2007</t>
  </si>
  <si>
    <t>Dividend paid</t>
  </si>
  <si>
    <r>
      <t>T</t>
    </r>
    <r>
      <rPr>
        <sz val="10"/>
        <rFont val="Arial"/>
        <family val="2"/>
      </rPr>
      <t>here were no financial instruments with off balance sheet risk as at the date of this quarterly report and financial year to-date.</t>
    </r>
  </si>
  <si>
    <t>Proceeds from issuance of shares</t>
  </si>
  <si>
    <t>Cash (used in) / generated from operations</t>
  </si>
  <si>
    <t>Net cash generated from / (used in)  financing activities</t>
  </si>
  <si>
    <t>Note 1: Amount due to directors consists of directors' fee and directors' other emoluments.</t>
  </si>
  <si>
    <t>QUARTERLY REPORT FOR THE FOURTH QUARTER ENDED 31 JULY 2007</t>
  </si>
  <si>
    <r>
      <t>T</t>
    </r>
    <r>
      <rPr>
        <sz val="10"/>
        <rFont val="Arial"/>
        <family val="2"/>
      </rPr>
      <t>he effect on the financial statement of this new accounting policy is a reduction of the net amortisation income by RM1,164,272 and RM4,657,088 for the current and cumulative quarter ended 31 July 2007 respectively.</t>
    </r>
  </si>
  <si>
    <r>
      <t>As at 3</t>
    </r>
    <r>
      <rPr>
        <sz val="10"/>
        <rFont val="Arial"/>
        <family val="2"/>
      </rPr>
      <t xml:space="preserve">1 July </t>
    </r>
    <r>
      <rPr>
        <sz val="10"/>
        <rFont val="Arial"/>
        <family val="2"/>
      </rPr>
      <t>200</t>
    </r>
    <r>
      <rPr>
        <sz val="10"/>
        <rFont val="Arial"/>
        <family val="2"/>
      </rPr>
      <t>7</t>
    </r>
    <r>
      <rPr>
        <sz val="10"/>
        <rFont val="Arial"/>
        <family val="2"/>
      </rPr>
      <t>, a total of RM8</t>
    </r>
    <r>
      <rPr>
        <sz val="10"/>
        <rFont val="Arial"/>
        <family val="2"/>
      </rPr>
      <t>5</t>
    </r>
    <r>
      <rPr>
        <sz val="10"/>
        <rFont val="Arial"/>
        <family val="2"/>
      </rPr>
      <t>,</t>
    </r>
    <r>
      <rPr>
        <sz val="10"/>
        <rFont val="Arial"/>
        <family val="2"/>
      </rPr>
      <t>189</t>
    </r>
    <r>
      <rPr>
        <sz val="10"/>
        <rFont val="Arial"/>
        <family val="2"/>
      </rPr>
      <t>,</t>
    </r>
    <r>
      <rPr>
        <sz val="10"/>
        <rFont val="Arial"/>
        <family val="2"/>
      </rPr>
      <t>374</t>
    </r>
    <r>
      <rPr>
        <sz val="10"/>
        <rFont val="Arial"/>
        <family val="2"/>
      </rPr>
      <t xml:space="preserve"> nominal value of ICULS had been</t>
    </r>
    <r>
      <rPr>
        <sz val="10"/>
        <rFont val="Arial"/>
        <family val="2"/>
      </rPr>
      <t xml:space="preserve"> </t>
    </r>
    <r>
      <rPr>
        <b/>
        <i/>
        <sz val="10"/>
        <rFont val="Arial"/>
        <family val="2"/>
      </rPr>
      <t>fully converted</t>
    </r>
    <r>
      <rPr>
        <sz val="10"/>
        <rFont val="Arial"/>
        <family val="2"/>
      </rPr>
      <t xml:space="preserve"> into 5</t>
    </r>
    <r>
      <rPr>
        <sz val="10"/>
        <rFont val="Arial"/>
        <family val="2"/>
      </rPr>
      <t>3</t>
    </r>
    <r>
      <rPr>
        <sz val="10"/>
        <rFont val="Arial"/>
        <family val="2"/>
      </rPr>
      <t>,</t>
    </r>
    <r>
      <rPr>
        <sz val="10"/>
        <rFont val="Arial"/>
        <family val="2"/>
      </rPr>
      <t>243</t>
    </r>
    <r>
      <rPr>
        <sz val="10"/>
        <rFont val="Arial"/>
        <family val="2"/>
      </rPr>
      <t>,</t>
    </r>
    <r>
      <rPr>
        <sz val="10"/>
        <rFont val="Arial"/>
        <family val="2"/>
      </rPr>
      <t>358</t>
    </r>
    <r>
      <rPr>
        <sz val="10"/>
        <rFont val="Arial"/>
        <family val="2"/>
      </rPr>
      <t xml:space="preserve"> ordinary shares at the conversion price of RM1.60. The cumulative paid-up capital as at 3</t>
    </r>
    <r>
      <rPr>
        <sz val="10"/>
        <rFont val="Arial"/>
        <family val="2"/>
      </rPr>
      <t>1 July 2007</t>
    </r>
    <r>
      <rPr>
        <sz val="10"/>
        <rFont val="Arial"/>
        <family val="2"/>
      </rPr>
      <t xml:space="preserve"> w</t>
    </r>
    <r>
      <rPr>
        <sz val="10"/>
        <rFont val="Arial"/>
        <family val="2"/>
      </rPr>
      <t>as</t>
    </r>
    <r>
      <rPr>
        <sz val="10"/>
        <rFont val="Arial"/>
        <family val="2"/>
      </rPr>
      <t xml:space="preserve"> RM11</t>
    </r>
    <r>
      <rPr>
        <sz val="10"/>
        <rFont val="Arial"/>
        <family val="2"/>
      </rPr>
      <t>7</t>
    </r>
    <r>
      <rPr>
        <sz val="10"/>
        <rFont val="Arial"/>
        <family val="2"/>
      </rPr>
      <t>,</t>
    </r>
    <r>
      <rPr>
        <sz val="10"/>
        <rFont val="Arial"/>
        <family val="2"/>
      </rPr>
      <t>243</t>
    </r>
    <r>
      <rPr>
        <sz val="10"/>
        <rFont val="Arial"/>
        <family val="2"/>
      </rPr>
      <t>,</t>
    </r>
    <r>
      <rPr>
        <sz val="10"/>
        <rFont val="Arial"/>
        <family val="2"/>
      </rPr>
      <t>358</t>
    </r>
    <r>
      <rPr>
        <sz val="10"/>
        <rFont val="Arial"/>
        <family val="2"/>
      </rPr>
      <t>.</t>
    </r>
  </si>
  <si>
    <r>
      <t>The</t>
    </r>
    <r>
      <rPr>
        <sz val="10"/>
        <rFont val="Arial"/>
        <family val="2"/>
      </rPr>
      <t xml:space="preserve">re was no </t>
    </r>
    <r>
      <rPr>
        <sz val="10"/>
        <rFont val="Arial"/>
        <family val="2"/>
      </rPr>
      <t xml:space="preserve">additional corporate guarantee granted </t>
    </r>
    <r>
      <rPr>
        <sz val="10"/>
        <rFont val="Arial"/>
        <family val="2"/>
      </rPr>
      <t>in the quarter under review since last balance sheet date.</t>
    </r>
    <r>
      <rPr>
        <sz val="10"/>
        <rFont val="Arial"/>
        <family val="2"/>
      </rPr>
      <t xml:space="preserve"> As at 3</t>
    </r>
    <r>
      <rPr>
        <sz val="10"/>
        <rFont val="Arial"/>
        <family val="2"/>
      </rPr>
      <t>1 July 2007</t>
    </r>
    <r>
      <rPr>
        <sz val="10"/>
        <rFont val="Arial"/>
        <family val="2"/>
      </rPr>
      <t>, a total of RM10</t>
    </r>
    <r>
      <rPr>
        <sz val="10"/>
        <rFont val="Arial"/>
        <family val="2"/>
      </rPr>
      <t>3</t>
    </r>
    <r>
      <rPr>
        <sz val="10"/>
        <rFont val="Arial"/>
        <family val="2"/>
      </rPr>
      <t>,</t>
    </r>
    <r>
      <rPr>
        <sz val="10"/>
        <rFont val="Arial"/>
        <family val="2"/>
      </rPr>
      <t>843</t>
    </r>
    <r>
      <rPr>
        <sz val="10"/>
        <rFont val="Arial"/>
        <family val="2"/>
      </rPr>
      <t>,</t>
    </r>
    <r>
      <rPr>
        <sz val="10"/>
        <rFont val="Arial"/>
        <family val="2"/>
      </rPr>
      <t>6</t>
    </r>
    <r>
      <rPr>
        <sz val="10"/>
        <rFont val="Arial"/>
        <family val="2"/>
      </rPr>
      <t>80 corporate guarantee has been given in support of banking facilities granted to subsidiary companies and a total of RM</t>
    </r>
    <r>
      <rPr>
        <sz val="10"/>
        <rFont val="Arial"/>
        <family val="2"/>
      </rPr>
      <t>7</t>
    </r>
    <r>
      <rPr>
        <sz val="10"/>
        <rFont val="Arial"/>
        <family val="2"/>
      </rPr>
      <t>,</t>
    </r>
    <r>
      <rPr>
        <sz val="10"/>
        <rFont val="Arial"/>
        <family val="2"/>
      </rPr>
      <t>078</t>
    </r>
    <r>
      <rPr>
        <sz val="10"/>
        <rFont val="Arial"/>
        <family val="2"/>
      </rPr>
      <t>,</t>
    </r>
    <r>
      <rPr>
        <sz val="10"/>
        <rFont val="Arial"/>
        <family val="2"/>
      </rPr>
      <t>4</t>
    </r>
    <r>
      <rPr>
        <sz val="10"/>
        <rFont val="Arial"/>
        <family val="2"/>
      </rPr>
      <t>00 corporate guarantee has been given to third party in respect of leasing and hire purchase facilities.</t>
    </r>
  </si>
  <si>
    <r>
      <t xml:space="preserve">Comparison with Preceding Quarter's Results </t>
    </r>
    <r>
      <rPr>
        <sz val="10"/>
        <rFont val="Arial"/>
        <family val="2"/>
      </rPr>
      <t>(</t>
    </r>
    <r>
      <rPr>
        <sz val="10"/>
        <rFont val="Arial"/>
        <family val="2"/>
      </rPr>
      <t xml:space="preserve">4th </t>
    </r>
    <r>
      <rPr>
        <sz val="10"/>
        <rFont val="Arial"/>
        <family val="2"/>
      </rPr>
      <t>Quarter FYE 200</t>
    </r>
    <r>
      <rPr>
        <sz val="10"/>
        <rFont val="Arial"/>
        <family val="2"/>
      </rPr>
      <t>7</t>
    </r>
    <r>
      <rPr>
        <sz val="10"/>
        <rFont val="Arial"/>
        <family val="2"/>
      </rPr>
      <t xml:space="preserve"> vs </t>
    </r>
    <r>
      <rPr>
        <sz val="10"/>
        <rFont val="Arial"/>
        <family val="2"/>
      </rPr>
      <t>3rd</t>
    </r>
    <r>
      <rPr>
        <sz val="10"/>
        <rFont val="Arial"/>
        <family val="2"/>
      </rPr>
      <t xml:space="preserve"> Quarter FYE 200</t>
    </r>
    <r>
      <rPr>
        <sz val="10"/>
        <rFont val="Arial"/>
        <family val="2"/>
      </rPr>
      <t>7</t>
    </r>
    <r>
      <rPr>
        <sz val="10"/>
        <rFont val="Arial"/>
        <family val="2"/>
      </rPr>
      <t>)</t>
    </r>
  </si>
  <si>
    <t>Q4FYE2007</t>
  </si>
  <si>
    <t>31.7.2007</t>
  </si>
  <si>
    <r>
      <t>3</t>
    </r>
    <r>
      <rPr>
        <sz val="10"/>
        <rFont val="Arial"/>
        <family val="2"/>
      </rPr>
      <t>1</t>
    </r>
    <r>
      <rPr>
        <sz val="10"/>
        <rFont val="Arial"/>
        <family val="2"/>
      </rPr>
      <t>.</t>
    </r>
    <r>
      <rPr>
        <sz val="10"/>
        <rFont val="Arial"/>
        <family val="2"/>
      </rPr>
      <t>7</t>
    </r>
    <r>
      <rPr>
        <sz val="10"/>
        <rFont val="Arial"/>
        <family val="2"/>
      </rPr>
      <t>.200</t>
    </r>
    <r>
      <rPr>
        <sz val="10"/>
        <rFont val="Arial"/>
        <family val="2"/>
      </rPr>
      <t>6</t>
    </r>
  </si>
  <si>
    <r>
      <t>As at 3</t>
    </r>
    <r>
      <rPr>
        <sz val="10"/>
        <rFont val="Arial"/>
        <family val="2"/>
      </rPr>
      <t xml:space="preserve">1 July </t>
    </r>
    <r>
      <rPr>
        <sz val="10"/>
        <rFont val="Arial"/>
        <family val="2"/>
      </rPr>
      <t>200</t>
    </r>
    <r>
      <rPr>
        <sz val="10"/>
        <rFont val="Arial"/>
        <family val="2"/>
      </rPr>
      <t>7</t>
    </r>
    <r>
      <rPr>
        <sz val="10"/>
        <rFont val="Arial"/>
        <family val="2"/>
      </rPr>
      <t>, the status of the utilization of proceeds raised from the Public Issue pursuant to the listing of the Company on Main Board of Bursa Malaysia Securities Berhad amounting to RM 31.328 million as follows:-</t>
    </r>
  </si>
  <si>
    <r>
      <t>The Group's borrowings (all denominated in Malaysian Currency) as at 3</t>
    </r>
    <r>
      <rPr>
        <sz val="10"/>
        <rFont val="Arial"/>
        <family val="2"/>
      </rPr>
      <t>1 July 2007</t>
    </r>
    <r>
      <rPr>
        <sz val="10"/>
        <rFont val="Arial"/>
        <family val="2"/>
      </rPr>
      <t xml:space="preserve"> are as follows:-</t>
    </r>
  </si>
  <si>
    <t>21 September 2007</t>
  </si>
  <si>
    <t>(audited)</t>
  </si>
  <si>
    <t>31.7.2006</t>
  </si>
  <si>
    <t>31.7.2007</t>
  </si>
  <si>
    <t xml:space="preserve">    Bad debts written off</t>
  </si>
  <si>
    <t xml:space="preserve">    Forfeited customer deposit</t>
  </si>
  <si>
    <t xml:space="preserve">    Short-term accumulating compensated absences</t>
  </si>
  <si>
    <t>(audited)</t>
  </si>
  <si>
    <t>Acquisition of additional interests of Subsidiary Companies</t>
  </si>
  <si>
    <r>
      <t>T</t>
    </r>
    <r>
      <rPr>
        <sz val="10"/>
        <rFont val="Arial"/>
        <family val="2"/>
      </rPr>
      <t>he Board of Directors expects the performance of the Group for the financial year ending 31 July 200</t>
    </r>
    <r>
      <rPr>
        <sz val="10"/>
        <rFont val="Arial"/>
        <family val="2"/>
      </rPr>
      <t>8</t>
    </r>
    <r>
      <rPr>
        <sz val="10"/>
        <rFont val="Arial"/>
        <family val="2"/>
      </rPr>
      <t xml:space="preserve"> to be satisfactory.</t>
    </r>
  </si>
  <si>
    <t>period.</t>
  </si>
  <si>
    <t xml:space="preserve">The revenue of the Group in fourth quarter decreased as compared to previous quarter as this was a traditional slow trading </t>
  </si>
  <si>
    <r>
      <t xml:space="preserve">No dividend was </t>
    </r>
    <r>
      <rPr>
        <sz val="10"/>
        <rFont val="Arial"/>
        <family val="2"/>
      </rPr>
      <t xml:space="preserve">paid </t>
    </r>
    <r>
      <rPr>
        <sz val="10"/>
        <rFont val="Arial"/>
        <family val="2"/>
      </rPr>
      <t>in the quarter under review.</t>
    </r>
  </si>
  <si>
    <r>
      <t xml:space="preserve">The Group's revenue for the </t>
    </r>
    <r>
      <rPr>
        <sz val="10"/>
        <rFont val="Arial"/>
        <family val="2"/>
      </rPr>
      <t xml:space="preserve">fourth </t>
    </r>
    <r>
      <rPr>
        <sz val="10"/>
        <rFont val="Arial"/>
        <family val="2"/>
      </rPr>
      <t>quarter under review was higher at RM</t>
    </r>
    <r>
      <rPr>
        <sz val="10"/>
        <rFont val="Arial"/>
        <family val="2"/>
      </rPr>
      <t>102.169</t>
    </r>
    <r>
      <rPr>
        <sz val="10"/>
        <rFont val="Arial"/>
        <family val="2"/>
      </rPr>
      <t xml:space="preserve"> million as compared to the revenue in the corresponding quarter last year of RM</t>
    </r>
    <r>
      <rPr>
        <sz val="10"/>
        <rFont val="Arial"/>
        <family val="2"/>
      </rPr>
      <t>88.227</t>
    </r>
    <r>
      <rPr>
        <sz val="10"/>
        <rFont val="Arial"/>
        <family val="2"/>
      </rPr>
      <t xml:space="preserve"> million; an increase of RM</t>
    </r>
    <r>
      <rPr>
        <sz val="10"/>
        <rFont val="Arial"/>
        <family val="2"/>
      </rPr>
      <t>13.942</t>
    </r>
    <r>
      <rPr>
        <sz val="10"/>
        <rFont val="Arial"/>
        <family val="2"/>
      </rPr>
      <t xml:space="preserve"> million. </t>
    </r>
    <r>
      <rPr>
        <sz val="10"/>
        <rFont val="Arial"/>
        <family val="2"/>
      </rPr>
      <t xml:space="preserve">The increase in revenue was mainly attributed to revenue from the new outlets. </t>
    </r>
    <r>
      <rPr>
        <sz val="10"/>
        <rFont val="Arial"/>
        <family val="2"/>
      </rPr>
      <t>The Group's profit before tax in the current quarter at RM</t>
    </r>
    <r>
      <rPr>
        <sz val="10"/>
        <rFont val="Arial"/>
        <family val="2"/>
      </rPr>
      <t>4.361</t>
    </r>
    <r>
      <rPr>
        <sz val="10"/>
        <rFont val="Arial"/>
        <family val="2"/>
      </rPr>
      <t xml:space="preserve"> million was </t>
    </r>
    <r>
      <rPr>
        <sz val="10"/>
        <rFont val="Arial"/>
        <family val="2"/>
      </rPr>
      <t>lower</t>
    </r>
    <r>
      <rPr>
        <sz val="10"/>
        <rFont val="Arial"/>
        <family val="2"/>
      </rPr>
      <t xml:space="preserve"> as compared to the profit before tax of RM</t>
    </r>
    <r>
      <rPr>
        <sz val="10"/>
        <rFont val="Arial"/>
        <family val="2"/>
      </rPr>
      <t>9.062</t>
    </r>
    <r>
      <rPr>
        <sz val="10"/>
        <rFont val="Arial"/>
        <family val="2"/>
      </rPr>
      <t xml:space="preserve"> million in the corresponding quarter last year; a </t>
    </r>
    <r>
      <rPr>
        <sz val="10"/>
        <rFont val="Arial"/>
        <family val="2"/>
      </rPr>
      <t>decrease</t>
    </r>
    <r>
      <rPr>
        <sz val="10"/>
        <rFont val="Arial"/>
        <family val="2"/>
      </rPr>
      <t xml:space="preserve"> of RM</t>
    </r>
    <r>
      <rPr>
        <sz val="10"/>
        <rFont val="Arial"/>
        <family val="2"/>
      </rPr>
      <t>4.701</t>
    </r>
    <r>
      <rPr>
        <sz val="10"/>
        <rFont val="Arial"/>
        <family val="2"/>
      </rPr>
      <t xml:space="preserve"> million. The </t>
    </r>
    <r>
      <rPr>
        <sz val="10"/>
        <rFont val="Arial"/>
        <family val="2"/>
      </rPr>
      <t>de</t>
    </r>
    <r>
      <rPr>
        <sz val="10"/>
        <rFont val="Arial"/>
        <family val="2"/>
      </rPr>
      <t xml:space="preserve">crease in </t>
    </r>
    <r>
      <rPr>
        <sz val="10"/>
        <rFont val="Arial"/>
        <family val="2"/>
      </rPr>
      <t>p</t>
    </r>
    <r>
      <rPr>
        <sz val="10"/>
        <rFont val="Arial"/>
        <family val="2"/>
      </rPr>
      <t>rofit before tax w</t>
    </r>
    <r>
      <rPr>
        <sz val="10"/>
        <rFont val="Arial"/>
        <family val="2"/>
      </rPr>
      <t>as</t>
    </r>
    <r>
      <rPr>
        <sz val="10"/>
        <rFont val="Arial"/>
        <family val="2"/>
      </rPr>
      <t xml:space="preserve"> </t>
    </r>
    <r>
      <rPr>
        <sz val="10"/>
        <rFont val="Arial"/>
        <family val="2"/>
      </rPr>
      <t>mainly due t</t>
    </r>
    <r>
      <rPr>
        <sz val="10"/>
        <rFont val="Arial"/>
        <family val="2"/>
      </rPr>
      <t xml:space="preserve">o </t>
    </r>
    <r>
      <rPr>
        <sz val="10"/>
        <rFont val="Arial"/>
        <family val="2"/>
      </rPr>
      <t>the increase in operating costs and the cessation of amortisation of negative goodwill (refer to Note A1) for the quarter under review.</t>
    </r>
  </si>
  <si>
    <t>Net cash (used in) / generated from operating activities</t>
  </si>
  <si>
    <r>
      <t xml:space="preserve">The effective tax rate for the current and cumulative quarter was </t>
    </r>
    <r>
      <rPr>
        <sz val="10"/>
        <rFont val="Arial"/>
        <family val="2"/>
      </rPr>
      <t>higher</t>
    </r>
    <r>
      <rPr>
        <sz val="10"/>
        <rFont val="Arial"/>
        <family val="2"/>
      </rPr>
      <t xml:space="preserve"> than the statutory tax rate</t>
    </r>
    <r>
      <rPr>
        <sz val="10"/>
        <rFont val="Arial"/>
        <family val="2"/>
      </rPr>
      <t xml:space="preserve"> is principally due to certain expenses disallowed for tax purposes.</t>
    </r>
  </si>
</sst>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RM&quot;#,##0_);\(&quot;RM&quot;#,##0\)"/>
    <numFmt numFmtId="185" formatCode="&quot;RM&quot;#,##0_);[Red]\(&quot;RM&quot;#,##0\)"/>
    <numFmt numFmtId="186" formatCode="&quot;RM&quot;#,##0.00_);\(&quot;RM&quot;#,##0.00\)"/>
    <numFmt numFmtId="187" formatCode="&quot;RM&quot;#,##0.00_);[Red]\(&quot;RM&quot;#,##0.00\)"/>
    <numFmt numFmtId="188" formatCode="_(&quot;RM&quot;* #,##0_);_(&quot;RM&quot;* \(#,##0\);_(&quot;RM&quot;* &quot;-&quot;_);_(@_)"/>
    <numFmt numFmtId="189" formatCode="_(&quot;RM&quot;* #,##0.00_);_(&quot;RM&quot;* \(#,##0.00\);_(&quot;RM&quot;* &quot;-&quot;??_);_(@_)"/>
    <numFmt numFmtId="190" formatCode="_-* #,##0.00_-;\-* #,##0.00_-;_-* &quot;-&quot;??_-;_-@_-"/>
    <numFmt numFmtId="191" formatCode="_-&quot;£&quot;* #,##0_-;\-&quot;£&quot;* #,##0_-;_-&quot;£&quot;* &quot;-&quot;_-;_-@_-"/>
    <numFmt numFmtId="192" formatCode="_-&quot;£&quot;* #,##0.00_-;\-&quot;£&quot;* #,##0.00_-;_-&quot;£&quot;* &quot;-&quot;??_-;_-@_-"/>
    <numFmt numFmtId="193" formatCode="_-* #,##0_-;\-* #,##0_-;_-* &quot;-&quot;??_-;_-@_-"/>
    <numFmt numFmtId="194" formatCode="00000"/>
    <numFmt numFmtId="195" formatCode="_(* #,##0_);_(* \(#,##0\);_(* &quot;-&quot;??_);_(@_)"/>
    <numFmt numFmtId="196" formatCode="#,##0.00000"/>
    <numFmt numFmtId="197" formatCode="#,##0.000000"/>
    <numFmt numFmtId="198" formatCode="_-* #,##0.0_-;\-* #,##0.0_-;_-* &quot;-&quot;??_-;_-@_-"/>
    <numFmt numFmtId="199" formatCode="_ * #,##0_ ;_ * \-#,##0_ ;_ * &quot;-&quot;??_ ;_ @_ "/>
    <numFmt numFmtId="200" formatCode="0.00_);\(0.00\)"/>
    <numFmt numFmtId="201" formatCode="_-* #,##0.00000_-;\-* #,##0.00000_-;_-* &quot;-&quot;??_-;_-@_-"/>
    <numFmt numFmtId="202" formatCode="#,##0.000_);[Red]\(#,##0.000\)"/>
    <numFmt numFmtId="203" formatCode="_(* #,##0.000_);_(* \(#,##0.000\);_(* &quot;-&quot;??_);_(@_)"/>
    <numFmt numFmtId="204" formatCode="0_);\(0\)"/>
    <numFmt numFmtId="205" formatCode="_(* #,##0.0000_);_(* \(#,##0.0000\);_(* &quot;-&quot;??_);_(@_)"/>
    <numFmt numFmtId="206" formatCode="_(* #,##0.00000_);_(* \(#,##0.00000\);_(* &quot;-&quot;??_);_(@_)"/>
    <numFmt numFmtId="207" formatCode="_(* #,##0.000000_);_(* \(#,##0.000000\);_(* &quot;-&quot;??_);_(@_)"/>
    <numFmt numFmtId="208" formatCode="_(* #,##0.0000000_);_(* \(#,##0.0000000\);_(* &quot;-&quot;??_);_(@_)"/>
    <numFmt numFmtId="209" formatCode="_(* #,##0.00000000_);_(* \(#,##0.00000000\);_(* &quot;-&quot;??_);_(@_)"/>
    <numFmt numFmtId="210" formatCode="_(* #,##0.000000000_);_(* \(#,##0.000000000\);_(* &quot;-&quot;??_);_(@_)"/>
    <numFmt numFmtId="211" formatCode="_(* #,##0.0000000000_);_(* \(#,##0.0000000000\);_(* &quot;-&quot;??_);_(@_)"/>
    <numFmt numFmtId="212" formatCode="_(* #,##0.000000000000_);_(* \(#,##0.000000000000\);_(* &quot;-&quot;??_);_(@_)"/>
    <numFmt numFmtId="213" formatCode="_(* #,##0.00000000000000_);_(* \(#,##0.00000000000000\);_(* &quot;-&quot;??_);_(@_)"/>
    <numFmt numFmtId="214" formatCode="_(* #,##0.0_);_(* \(#,##0.0\);_(* &quot;-&quot;??_);_(@_)"/>
    <numFmt numFmtId="215" formatCode="#,##0.0_);\(#,##0.0\)"/>
    <numFmt numFmtId="216" formatCode="#,##0.0_);[Red]\(#,##0.0\)"/>
    <numFmt numFmtId="217" formatCode="_(* #,##0.00000000000_);_(* \(#,##0.00000000000\);_(* &quot;-&quot;??_);_(@_)"/>
    <numFmt numFmtId="218" formatCode="_-* #,##0.000_-;\-* #,##0.000_-;_-* &quot;-&quot;??_-;_-@_-"/>
    <numFmt numFmtId="219" formatCode="_(* #,##0.0_);_(* \(#,##0.0\);_(* &quot;-&quot;?_);_(@_)"/>
    <numFmt numFmtId="220" formatCode="_(* #,##0.000_);_(* \(#,##0.000\);_(* &quot;-&quot;???_);_(@_)"/>
    <numFmt numFmtId="221" formatCode="_(* #,##0.00000_);_(* \(#,##0.00000\);_(* &quot;-&quot;?????_);_(@_)"/>
    <numFmt numFmtId="222" formatCode="_(* #,##0.0000_);_(* \(#,##0.0000\);_(* &quot;-&quot;????_);_(@_)"/>
    <numFmt numFmtId="223" formatCode="&quot;Yes&quot;;&quot;Yes&quot;;&quot;No&quot;"/>
    <numFmt numFmtId="224" formatCode="&quot;True&quot;;&quot;True&quot;;&quot;False&quot;"/>
    <numFmt numFmtId="225" formatCode="&quot;On&quot;;&quot;On&quot;;&quot;Off&quot;"/>
    <numFmt numFmtId="226" formatCode="[$€-2]\ #,##0.00_);[Red]\([$€-2]\ #,##0.00\)"/>
    <numFmt numFmtId="227" formatCode="0.00_ "/>
  </numFmts>
  <fonts count="28">
    <font>
      <sz val="10"/>
      <name val="Arial"/>
      <family val="2"/>
    </font>
    <font>
      <u val="single"/>
      <sz val="10"/>
      <color indexed="12"/>
      <name val="Arial"/>
      <family val="2"/>
    </font>
    <font>
      <sz val="10"/>
      <name val="Times New Roman"/>
      <family val="1"/>
    </font>
    <font>
      <sz val="10"/>
      <color indexed="10"/>
      <name val="Times New Roman"/>
      <family val="1"/>
    </font>
    <font>
      <b/>
      <sz val="10"/>
      <name val="Arial"/>
      <family val="2"/>
    </font>
    <font>
      <b/>
      <sz val="10"/>
      <color indexed="8"/>
      <name val="Arial"/>
      <family val="2"/>
    </font>
    <font>
      <sz val="16"/>
      <name val="Arial"/>
      <family val="2"/>
    </font>
    <font>
      <sz val="12"/>
      <name val="Helv"/>
      <family val="2"/>
    </font>
    <font>
      <u val="single"/>
      <sz val="10"/>
      <color indexed="36"/>
      <name val="Arial"/>
      <family val="2"/>
    </font>
    <font>
      <b/>
      <sz val="14"/>
      <name val="Arial"/>
      <family val="2"/>
    </font>
    <font>
      <sz val="11"/>
      <name val="Arial"/>
      <family val="2"/>
    </font>
    <font>
      <sz val="11"/>
      <color indexed="10"/>
      <name val="Arial"/>
      <family val="2"/>
    </font>
    <font>
      <b/>
      <sz val="11"/>
      <name val="Arial"/>
      <family val="2"/>
    </font>
    <font>
      <i/>
      <sz val="11"/>
      <name val="Arial"/>
      <family val="2"/>
    </font>
    <font>
      <sz val="11"/>
      <color indexed="12"/>
      <name val="Arial"/>
      <family val="2"/>
    </font>
    <font>
      <b/>
      <i/>
      <sz val="10"/>
      <name val="Arial"/>
      <family val="2"/>
    </font>
    <font>
      <b/>
      <sz val="11"/>
      <color indexed="8"/>
      <name val="Arial"/>
      <family val="2"/>
    </font>
    <font>
      <sz val="10"/>
      <color indexed="10"/>
      <name val="Arial"/>
      <family val="2"/>
    </font>
    <font>
      <b/>
      <sz val="10"/>
      <color indexed="10"/>
      <name val="Arial"/>
      <family val="2"/>
    </font>
    <font>
      <sz val="10"/>
      <color indexed="8"/>
      <name val="Arial"/>
      <family val="2"/>
    </font>
    <font>
      <b/>
      <i/>
      <sz val="11"/>
      <name val="Arial"/>
      <family val="2"/>
    </font>
    <font>
      <b/>
      <sz val="10"/>
      <color indexed="9"/>
      <name val="Arial"/>
      <family val="2"/>
    </font>
    <font>
      <sz val="10"/>
      <color indexed="9"/>
      <name val="Arial"/>
      <family val="2"/>
    </font>
    <font>
      <b/>
      <sz val="11"/>
      <color indexed="9"/>
      <name val="Arial"/>
      <family val="2"/>
    </font>
    <font>
      <sz val="11"/>
      <color indexed="9"/>
      <name val="Arial"/>
      <family val="2"/>
    </font>
    <font>
      <sz val="10"/>
      <color indexed="16"/>
      <name val="Arial"/>
      <family val="2"/>
    </font>
    <font>
      <sz val="11"/>
      <color indexed="8"/>
      <name val="Arial"/>
      <family val="2"/>
    </font>
    <font>
      <b/>
      <u val="single"/>
      <sz val="10"/>
      <name val="Arial"/>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37" fontId="7" fillId="0" borderId="0">
      <alignment/>
      <protection/>
    </xf>
    <xf numFmtId="0" fontId="0" fillId="0" borderId="0">
      <alignment/>
      <protection/>
    </xf>
    <xf numFmtId="39" fontId="0" fillId="0" borderId="0" applyFill="0">
      <alignment/>
      <protection/>
    </xf>
    <xf numFmtId="9" fontId="0" fillId="0" borderId="0" applyFont="0" applyFill="0" applyBorder="0" applyAlignment="0" applyProtection="0"/>
  </cellStyleXfs>
  <cellXfs count="365">
    <xf numFmtId="0" fontId="0" fillId="0" borderId="0" xfId="0" applyAlignment="1">
      <alignment/>
    </xf>
    <xf numFmtId="43" fontId="6" fillId="0" borderId="0" xfId="17" applyFont="1" applyAlignment="1">
      <alignment/>
    </xf>
    <xf numFmtId="0" fontId="6" fillId="0" borderId="0" xfId="23" applyFont="1">
      <alignment/>
      <protection/>
    </xf>
    <xf numFmtId="43" fontId="0" fillId="0" borderId="0" xfId="17" applyFont="1" applyAlignment="1">
      <alignment/>
    </xf>
    <xf numFmtId="0" fontId="0" fillId="0" borderId="0" xfId="23" applyFont="1">
      <alignment/>
      <protection/>
    </xf>
    <xf numFmtId="0" fontId="0" fillId="0" borderId="0" xfId="23" applyFont="1" applyFill="1" applyBorder="1">
      <alignment/>
      <protection/>
    </xf>
    <xf numFmtId="0" fontId="4" fillId="0" borderId="0" xfId="23" applyFont="1" applyFill="1" applyBorder="1">
      <alignment/>
      <protection/>
    </xf>
    <xf numFmtId="0" fontId="4" fillId="0" borderId="0" xfId="0" applyFont="1" applyFill="1" applyAlignment="1">
      <alignment/>
    </xf>
    <xf numFmtId="0" fontId="5" fillId="0" borderId="0" xfId="0" applyFont="1" applyFill="1" applyAlignment="1">
      <alignment/>
    </xf>
    <xf numFmtId="0" fontId="9" fillId="0" borderId="0" xfId="23" applyFont="1" applyAlignment="1">
      <alignment horizontal="left"/>
      <protection/>
    </xf>
    <xf numFmtId="0" fontId="10" fillId="0" borderId="0" xfId="23" applyFont="1" applyFill="1">
      <alignment/>
      <protection/>
    </xf>
    <xf numFmtId="0" fontId="10" fillId="0" borderId="0" xfId="23" applyFont="1" applyFill="1" applyAlignment="1">
      <alignment horizontal="centerContinuous"/>
      <protection/>
    </xf>
    <xf numFmtId="0" fontId="0" fillId="0" borderId="0" xfId="23" applyFont="1" applyFill="1">
      <alignment/>
      <protection/>
    </xf>
    <xf numFmtId="0" fontId="10" fillId="0" borderId="0" xfId="23" applyFont="1" applyFill="1" applyAlignment="1">
      <alignment horizontal="left"/>
      <protection/>
    </xf>
    <xf numFmtId="0" fontId="11" fillId="0" borderId="0" xfId="23" applyFont="1" applyFill="1">
      <alignment/>
      <protection/>
    </xf>
    <xf numFmtId="0" fontId="10" fillId="0" borderId="0" xfId="23" applyFont="1" applyFill="1" applyBorder="1">
      <alignment/>
      <protection/>
    </xf>
    <xf numFmtId="0" fontId="12" fillId="0" borderId="0" xfId="23" applyFont="1" applyFill="1" applyBorder="1" applyAlignment="1">
      <alignment horizontal="left"/>
      <protection/>
    </xf>
    <xf numFmtId="0" fontId="12" fillId="0" borderId="0" xfId="23" applyFont="1" applyFill="1" applyBorder="1" applyAlignment="1">
      <alignment horizontal="centerContinuous"/>
      <protection/>
    </xf>
    <xf numFmtId="0" fontId="10" fillId="0" borderId="0" xfId="23" applyFont="1" applyFill="1" applyBorder="1" applyAlignment="1">
      <alignment horizontal="center"/>
      <protection/>
    </xf>
    <xf numFmtId="0" fontId="12" fillId="0" borderId="0" xfId="23" applyFont="1" applyFill="1" applyBorder="1" applyAlignment="1">
      <alignment horizontal="center"/>
      <protection/>
    </xf>
    <xf numFmtId="195" fontId="10" fillId="0" borderId="0" xfId="17" applyNumberFormat="1" applyFont="1" applyFill="1" applyBorder="1" applyAlignment="1" quotePrefix="1">
      <alignment horizontal="center"/>
    </xf>
    <xf numFmtId="195" fontId="10" fillId="0" borderId="0" xfId="17" applyNumberFormat="1" applyFont="1" applyFill="1" applyBorder="1" applyAlignment="1">
      <alignment horizontal="center"/>
    </xf>
    <xf numFmtId="0" fontId="12" fillId="0" borderId="0" xfId="23" applyFont="1" applyFill="1" applyBorder="1">
      <alignment/>
      <protection/>
    </xf>
    <xf numFmtId="43" fontId="10" fillId="0" borderId="0" xfId="17" applyFont="1" applyFill="1" applyBorder="1" applyAlignment="1">
      <alignment/>
    </xf>
    <xf numFmtId="195" fontId="10" fillId="0" borderId="1" xfId="17" applyNumberFormat="1" applyFont="1" applyFill="1" applyBorder="1" applyAlignment="1">
      <alignment horizontal="center"/>
    </xf>
    <xf numFmtId="0" fontId="10" fillId="0" borderId="0" xfId="23" applyFont="1" applyFill="1" applyBorder="1" applyAlignment="1">
      <alignment horizontal="left"/>
      <protection/>
    </xf>
    <xf numFmtId="195" fontId="10" fillId="0" borderId="0" xfId="17" applyNumberFormat="1" applyFont="1" applyFill="1" applyBorder="1" applyAlignment="1">
      <alignment/>
    </xf>
    <xf numFmtId="195" fontId="10" fillId="0" borderId="1" xfId="17" applyNumberFormat="1" applyFont="1" applyFill="1" applyBorder="1" applyAlignment="1">
      <alignment/>
    </xf>
    <xf numFmtId="195" fontId="10" fillId="0" borderId="2" xfId="17" applyNumberFormat="1" applyFont="1" applyFill="1" applyBorder="1" applyAlignment="1">
      <alignment horizontal="center"/>
    </xf>
    <xf numFmtId="43" fontId="0" fillId="0" borderId="0" xfId="23" applyNumberFormat="1" applyFont="1" applyFill="1">
      <alignment/>
      <protection/>
    </xf>
    <xf numFmtId="43" fontId="10" fillId="0" borderId="2" xfId="15" applyFont="1" applyFill="1" applyBorder="1" applyAlignment="1">
      <alignment/>
    </xf>
    <xf numFmtId="43" fontId="10" fillId="0" borderId="0" xfId="15" applyFont="1" applyFill="1" applyBorder="1" applyAlignment="1">
      <alignment/>
    </xf>
    <xf numFmtId="0" fontId="10" fillId="0" borderId="0" xfId="23" applyFont="1" applyFill="1" applyBorder="1" quotePrefix="1">
      <alignment/>
      <protection/>
    </xf>
    <xf numFmtId="0" fontId="12" fillId="0" borderId="0" xfId="23" applyFont="1" applyFill="1" applyBorder="1" applyAlignment="1">
      <alignment horizontal="right"/>
      <protection/>
    </xf>
    <xf numFmtId="195" fontId="10" fillId="0" borderId="0" xfId="17" applyNumberFormat="1" applyFont="1" applyFill="1" applyBorder="1" applyAlignment="1">
      <alignment/>
    </xf>
    <xf numFmtId="0" fontId="10" fillId="0" borderId="0" xfId="23" applyFont="1" applyFill="1" applyBorder="1" applyAlignment="1">
      <alignment horizontal="right"/>
      <protection/>
    </xf>
    <xf numFmtId="195" fontId="10" fillId="0" borderId="0" xfId="17" applyNumberFormat="1" applyFont="1" applyFill="1" applyBorder="1" applyAlignment="1" quotePrefix="1">
      <alignment horizontal="right"/>
    </xf>
    <xf numFmtId="195" fontId="10" fillId="0" borderId="0" xfId="17" applyNumberFormat="1" applyFont="1" applyFill="1" applyBorder="1" applyAlignment="1">
      <alignment horizontal="right"/>
    </xf>
    <xf numFmtId="0" fontId="10" fillId="0" borderId="0" xfId="23" applyFont="1" applyFill="1" applyAlignment="1">
      <alignment horizontal="right"/>
      <protection/>
    </xf>
    <xf numFmtId="0" fontId="4" fillId="0" borderId="0" xfId="23" applyFont="1" applyFill="1">
      <alignment/>
      <protection/>
    </xf>
    <xf numFmtId="0" fontId="10" fillId="0" borderId="0" xfId="23" applyFont="1">
      <alignment/>
      <protection/>
    </xf>
    <xf numFmtId="0" fontId="12" fillId="0" borderId="0" xfId="23" applyFont="1" applyFill="1" applyAlignment="1">
      <alignment horizontal="centerContinuous"/>
      <protection/>
    </xf>
    <xf numFmtId="0" fontId="12" fillId="0" borderId="0" xfId="23" applyFont="1" applyBorder="1" applyAlignment="1">
      <alignment horizontal="centerContinuous"/>
      <protection/>
    </xf>
    <xf numFmtId="0" fontId="12" fillId="0" borderId="0" xfId="23" applyFont="1" applyAlignment="1">
      <alignment horizontal="centerContinuous"/>
      <protection/>
    </xf>
    <xf numFmtId="0" fontId="10" fillId="0" borderId="0" xfId="23" applyFont="1" applyAlignment="1">
      <alignment horizontal="left"/>
      <protection/>
    </xf>
    <xf numFmtId="0" fontId="10" fillId="0" borderId="0" xfId="23" applyFont="1" applyBorder="1" applyAlignment="1">
      <alignment horizontal="centerContinuous"/>
      <protection/>
    </xf>
    <xf numFmtId="0" fontId="10" fillId="0" borderId="0" xfId="23" applyFont="1" applyAlignment="1">
      <alignment horizontal="centerContinuous"/>
      <protection/>
    </xf>
    <xf numFmtId="0" fontId="10" fillId="0" borderId="0" xfId="23" applyFont="1" applyFill="1" applyBorder="1" applyAlignment="1">
      <alignment horizontal="centerContinuous"/>
      <protection/>
    </xf>
    <xf numFmtId="0" fontId="12" fillId="0" borderId="0" xfId="23" applyFont="1" applyAlignment="1">
      <alignment horizontal="left"/>
      <protection/>
    </xf>
    <xf numFmtId="0" fontId="10" fillId="0" borderId="0" xfId="23" applyFont="1" applyBorder="1">
      <alignment/>
      <protection/>
    </xf>
    <xf numFmtId="0" fontId="12" fillId="0" borderId="0" xfId="23" applyFont="1" applyFill="1" applyAlignment="1">
      <alignment horizontal="left"/>
      <protection/>
    </xf>
    <xf numFmtId="0" fontId="13" fillId="0" borderId="0" xfId="23" applyFont="1" applyAlignment="1">
      <alignment horizontal="left"/>
      <protection/>
    </xf>
    <xf numFmtId="0" fontId="10" fillId="0" borderId="0" xfId="23" applyFont="1" applyAlignment="1">
      <alignment horizontal="center"/>
      <protection/>
    </xf>
    <xf numFmtId="0" fontId="10" fillId="0" borderId="0" xfId="23" applyFont="1" applyBorder="1" applyAlignment="1">
      <alignment horizontal="center"/>
      <protection/>
    </xf>
    <xf numFmtId="0" fontId="12" fillId="0" borderId="0" xfId="23" applyFont="1" applyAlignment="1">
      <alignment horizontal="center"/>
      <protection/>
    </xf>
    <xf numFmtId="0" fontId="10" fillId="0" borderId="0" xfId="23" applyFont="1" applyBorder="1" applyAlignment="1" quotePrefix="1">
      <alignment horizontal="center"/>
      <protection/>
    </xf>
    <xf numFmtId="0" fontId="12" fillId="0" borderId="0" xfId="23" applyFont="1" applyFill="1" applyBorder="1" applyAlignment="1" quotePrefix="1">
      <alignment horizontal="right"/>
      <protection/>
    </xf>
    <xf numFmtId="0" fontId="12" fillId="0" borderId="0" xfId="23" applyFont="1" applyFill="1" applyAlignment="1" quotePrefix="1">
      <alignment horizontal="center"/>
      <protection/>
    </xf>
    <xf numFmtId="0" fontId="12" fillId="0" borderId="0" xfId="23" applyFont="1" applyAlignment="1" quotePrefix="1">
      <alignment horizontal="center"/>
      <protection/>
    </xf>
    <xf numFmtId="195" fontId="10" fillId="0" borderId="0" xfId="17" applyNumberFormat="1" applyFont="1" applyFill="1" applyAlignment="1">
      <alignment/>
    </xf>
    <xf numFmtId="195" fontId="10" fillId="0" borderId="0" xfId="17" applyNumberFormat="1" applyFont="1" applyBorder="1" applyAlignment="1">
      <alignment/>
    </xf>
    <xf numFmtId="195" fontId="10" fillId="0" borderId="0" xfId="17" applyNumberFormat="1" applyFont="1" applyAlignment="1">
      <alignment horizontal="center"/>
    </xf>
    <xf numFmtId="195" fontId="10" fillId="0" borderId="1" xfId="17" applyNumberFormat="1" applyFont="1" applyFill="1" applyBorder="1" applyAlignment="1">
      <alignment/>
    </xf>
    <xf numFmtId="0" fontId="12" fillId="0" borderId="0" xfId="23" applyFont="1">
      <alignment/>
      <protection/>
    </xf>
    <xf numFmtId="195" fontId="10" fillId="0" borderId="0" xfId="17" applyNumberFormat="1" applyFont="1" applyFill="1" applyAlignment="1">
      <alignment/>
    </xf>
    <xf numFmtId="195" fontId="10" fillId="0" borderId="0" xfId="17" applyNumberFormat="1" applyFont="1" applyBorder="1" applyAlignment="1">
      <alignment/>
    </xf>
    <xf numFmtId="193" fontId="10" fillId="0" borderId="3" xfId="15" applyNumberFormat="1" applyFont="1" applyFill="1" applyBorder="1" applyAlignment="1">
      <alignment/>
    </xf>
    <xf numFmtId="193" fontId="10" fillId="0" borderId="4" xfId="15" applyNumberFormat="1" applyFont="1" applyFill="1" applyBorder="1" applyAlignment="1">
      <alignment/>
    </xf>
    <xf numFmtId="193" fontId="10" fillId="0" borderId="5" xfId="15" applyNumberFormat="1" applyFont="1" applyFill="1" applyBorder="1" applyAlignment="1">
      <alignment/>
    </xf>
    <xf numFmtId="0" fontId="10" fillId="0" borderId="0" xfId="23" applyFont="1" applyAlignment="1" quotePrefix="1">
      <alignment horizontal="left"/>
      <protection/>
    </xf>
    <xf numFmtId="195" fontId="10" fillId="0" borderId="5" xfId="17" applyNumberFormat="1" applyFont="1" applyFill="1" applyBorder="1" applyAlignment="1">
      <alignment/>
    </xf>
    <xf numFmtId="195" fontId="14" fillId="0" borderId="0" xfId="17" applyNumberFormat="1" applyFont="1" applyBorder="1" applyAlignment="1">
      <alignment/>
    </xf>
    <xf numFmtId="195" fontId="14" fillId="0" borderId="0" xfId="17" applyNumberFormat="1" applyFont="1" applyFill="1" applyBorder="1" applyAlignment="1">
      <alignment/>
    </xf>
    <xf numFmtId="195" fontId="10" fillId="0" borderId="4" xfId="17" applyNumberFormat="1" applyFont="1" applyFill="1" applyBorder="1" applyAlignment="1">
      <alignment/>
    </xf>
    <xf numFmtId="195" fontId="10" fillId="0" borderId="4" xfId="17" applyNumberFormat="1" applyFont="1" applyFill="1" applyBorder="1" applyAlignment="1">
      <alignment/>
    </xf>
    <xf numFmtId="43" fontId="10" fillId="0" borderId="0" xfId="17" applyNumberFormat="1" applyFont="1" applyFill="1" applyBorder="1" applyAlignment="1">
      <alignment/>
    </xf>
    <xf numFmtId="195" fontId="10" fillId="0" borderId="5" xfId="17" applyNumberFormat="1" applyFont="1" applyFill="1" applyBorder="1" applyAlignment="1">
      <alignment/>
    </xf>
    <xf numFmtId="195" fontId="10" fillId="0" borderId="2" xfId="17" applyNumberFormat="1" applyFont="1" applyFill="1" applyBorder="1" applyAlignment="1">
      <alignment/>
    </xf>
    <xf numFmtId="0" fontId="10" fillId="0" borderId="0" xfId="23" applyFont="1" quotePrefix="1">
      <alignment/>
      <protection/>
    </xf>
    <xf numFmtId="195" fontId="14" fillId="0" borderId="0" xfId="17" applyNumberFormat="1" applyFont="1" applyBorder="1" applyAlignment="1">
      <alignment horizontal="right"/>
    </xf>
    <xf numFmtId="195" fontId="14" fillId="0" borderId="0" xfId="17" applyNumberFormat="1" applyFont="1" applyFill="1" applyBorder="1" applyAlignment="1">
      <alignment horizontal="right"/>
    </xf>
    <xf numFmtId="195" fontId="10" fillId="0" borderId="0" xfId="17" applyNumberFormat="1" applyFont="1" applyFill="1" applyAlignment="1">
      <alignment horizontal="right"/>
    </xf>
    <xf numFmtId="195" fontId="10" fillId="0" borderId="0" xfId="17" applyNumberFormat="1" applyFont="1" applyBorder="1" applyAlignment="1">
      <alignment horizontal="right"/>
    </xf>
    <xf numFmtId="43" fontId="10" fillId="0" borderId="0" xfId="17" applyNumberFormat="1" applyFont="1" applyFill="1" applyAlignment="1">
      <alignment/>
    </xf>
    <xf numFmtId="43" fontId="10" fillId="0" borderId="0" xfId="17" applyNumberFormat="1" applyFont="1" applyBorder="1" applyAlignment="1">
      <alignment/>
    </xf>
    <xf numFmtId="195" fontId="10" fillId="0" borderId="0" xfId="17" applyNumberFormat="1" applyFont="1" applyAlignment="1">
      <alignment/>
    </xf>
    <xf numFmtId="43" fontId="10" fillId="0" borderId="0" xfId="17" applyNumberFormat="1" applyFont="1" applyFill="1" applyBorder="1" applyAlignment="1">
      <alignment/>
    </xf>
    <xf numFmtId="195" fontId="10" fillId="0" borderId="0" xfId="23" applyNumberFormat="1" applyFont="1" applyFill="1">
      <alignment/>
      <protection/>
    </xf>
    <xf numFmtId="0" fontId="0" fillId="0" borderId="0" xfId="0" applyFont="1" applyFill="1" applyAlignment="1">
      <alignment horizontal="justify"/>
    </xf>
    <xf numFmtId="0" fontId="0" fillId="0" borderId="0" xfId="0" applyFont="1" applyAlignment="1">
      <alignment horizontal="justify"/>
    </xf>
    <xf numFmtId="0" fontId="12" fillId="0" borderId="0" xfId="23" applyFont="1" applyFill="1" applyAlignment="1">
      <alignment horizontal="right"/>
      <protection/>
    </xf>
    <xf numFmtId="0" fontId="12" fillId="0" borderId="0" xfId="23" applyFont="1" applyBorder="1" applyAlignment="1">
      <alignment horizontal="right"/>
      <protection/>
    </xf>
    <xf numFmtId="0" fontId="10" fillId="0" borderId="0" xfId="23" applyFont="1" applyAlignment="1">
      <alignment horizontal="right"/>
      <protection/>
    </xf>
    <xf numFmtId="37" fontId="10" fillId="0" borderId="0" xfId="23" applyNumberFormat="1" applyFont="1" applyBorder="1" applyAlignment="1">
      <alignment horizontal="left"/>
      <protection/>
    </xf>
    <xf numFmtId="37" fontId="10" fillId="0" borderId="0" xfId="23" applyNumberFormat="1" applyFont="1" applyAlignment="1">
      <alignment horizontal="centerContinuous"/>
      <protection/>
    </xf>
    <xf numFmtId="37" fontId="10" fillId="0" borderId="0" xfId="23" applyNumberFormat="1" applyFont="1">
      <alignment/>
      <protection/>
    </xf>
    <xf numFmtId="37" fontId="10" fillId="0" borderId="0" xfId="23" applyNumberFormat="1" applyFont="1" applyFill="1" applyBorder="1" applyAlignment="1">
      <alignment horizontal="left"/>
      <protection/>
    </xf>
    <xf numFmtId="37" fontId="10" fillId="0" borderId="0" xfId="23" applyNumberFormat="1" applyFont="1" applyFill="1">
      <alignment/>
      <protection/>
    </xf>
    <xf numFmtId="37" fontId="12" fillId="0" borderId="0" xfId="23" applyNumberFormat="1" applyFont="1" applyBorder="1" applyAlignment="1">
      <alignment horizontal="left"/>
      <protection/>
    </xf>
    <xf numFmtId="39" fontId="12" fillId="0" borderId="0" xfId="24" applyFont="1" applyAlignment="1">
      <alignment horizontal="left"/>
      <protection/>
    </xf>
    <xf numFmtId="0" fontId="12" fillId="0" borderId="0" xfId="23" applyFont="1" applyBorder="1" applyAlignment="1">
      <alignment horizontal="left"/>
      <protection/>
    </xf>
    <xf numFmtId="15" fontId="12" fillId="0" borderId="0" xfId="23" applyNumberFormat="1" applyFont="1" applyAlignment="1" quotePrefix="1">
      <alignment horizontal="left"/>
      <protection/>
    </xf>
    <xf numFmtId="39" fontId="0" fillId="0" borderId="0" xfId="24" applyFont="1" applyAlignment="1">
      <alignment horizontal="center"/>
      <protection/>
    </xf>
    <xf numFmtId="37" fontId="12" fillId="0" borderId="0" xfId="24" applyNumberFormat="1" applyFont="1" applyAlignment="1">
      <alignment horizontal="center"/>
      <protection/>
    </xf>
    <xf numFmtId="39" fontId="10" fillId="0" borderId="0" xfId="24" applyFont="1" applyAlignment="1">
      <alignment horizontal="center"/>
      <protection/>
    </xf>
    <xf numFmtId="39" fontId="10" fillId="0" borderId="0" xfId="24" applyFont="1">
      <alignment/>
      <protection/>
    </xf>
    <xf numFmtId="37" fontId="12" fillId="0" borderId="0" xfId="24" applyNumberFormat="1" applyFont="1" applyAlignment="1" quotePrefix="1">
      <alignment horizontal="center"/>
      <protection/>
    </xf>
    <xf numFmtId="37" fontId="12" fillId="0" borderId="0" xfId="24" applyNumberFormat="1" applyFont="1">
      <alignment/>
      <protection/>
    </xf>
    <xf numFmtId="39" fontId="0" fillId="0" borderId="0" xfId="24" applyFont="1">
      <alignment/>
      <protection/>
    </xf>
    <xf numFmtId="37" fontId="10" fillId="0" borderId="0" xfId="24" applyNumberFormat="1" applyFont="1" applyAlignment="1">
      <alignment horizontal="right"/>
      <protection/>
    </xf>
    <xf numFmtId="37" fontId="10" fillId="0" borderId="0" xfId="24" applyNumberFormat="1" applyFont="1" applyAlignment="1">
      <alignment horizontal="center"/>
      <protection/>
    </xf>
    <xf numFmtId="195" fontId="10" fillId="0" borderId="0" xfId="15" applyNumberFormat="1" applyFont="1" applyAlignment="1" quotePrefix="1">
      <alignment horizontal="right"/>
    </xf>
    <xf numFmtId="37" fontId="12" fillId="0" borderId="0" xfId="24" applyNumberFormat="1" applyFont="1" applyAlignment="1">
      <alignment horizontal="right"/>
      <protection/>
    </xf>
    <xf numFmtId="37" fontId="12" fillId="0" borderId="0" xfId="24" applyNumberFormat="1" applyFont="1" applyAlignment="1" quotePrefix="1">
      <alignment horizontal="right"/>
      <protection/>
    </xf>
    <xf numFmtId="37" fontId="10" fillId="0" borderId="0" xfId="24" applyNumberFormat="1" applyFont="1" applyAlignment="1" quotePrefix="1">
      <alignment horizontal="right"/>
      <protection/>
    </xf>
    <xf numFmtId="43" fontId="10" fillId="0" borderId="0" xfId="15" applyFont="1" applyAlignment="1">
      <alignment horizontal="right"/>
    </xf>
    <xf numFmtId="195" fontId="10" fillId="0" borderId="0" xfId="15" applyNumberFormat="1" applyFont="1" applyBorder="1" applyAlignment="1">
      <alignment/>
    </xf>
    <xf numFmtId="195" fontId="0" fillId="0" borderId="0" xfId="15" applyNumberFormat="1" applyFont="1" applyBorder="1" applyAlignment="1">
      <alignment/>
    </xf>
    <xf numFmtId="195" fontId="10" fillId="0" borderId="1" xfId="15" applyNumberFormat="1" applyFont="1" applyBorder="1" applyAlignment="1">
      <alignment/>
    </xf>
    <xf numFmtId="195" fontId="0" fillId="0" borderId="0" xfId="15" applyNumberFormat="1" applyFont="1" applyAlignment="1">
      <alignment/>
    </xf>
    <xf numFmtId="0" fontId="10" fillId="0" borderId="0" xfId="0" applyFont="1" applyAlignment="1">
      <alignment/>
    </xf>
    <xf numFmtId="195" fontId="10" fillId="0" borderId="2" xfId="15" applyNumberFormat="1" applyFont="1" applyBorder="1" applyAlignment="1">
      <alignment/>
    </xf>
    <xf numFmtId="195" fontId="10" fillId="0" borderId="0" xfId="15" applyNumberFormat="1" applyFont="1" applyAlignment="1">
      <alignment/>
    </xf>
    <xf numFmtId="37" fontId="10" fillId="0" borderId="0" xfId="24" applyNumberFormat="1" applyFont="1">
      <alignment/>
      <protection/>
    </xf>
    <xf numFmtId="37" fontId="0" fillId="0" borderId="0" xfId="24" applyNumberFormat="1" applyFont="1">
      <alignment/>
      <protection/>
    </xf>
    <xf numFmtId="0" fontId="0" fillId="0" borderId="0" xfId="23" applyFont="1" applyBorder="1">
      <alignment/>
      <protection/>
    </xf>
    <xf numFmtId="0" fontId="0" fillId="0" borderId="0" xfId="23" applyFont="1" applyAlignment="1">
      <alignment horizontal="center"/>
      <protection/>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38" fontId="16" fillId="0" borderId="0" xfId="0" applyNumberFormat="1" applyFont="1" applyFill="1" applyAlignment="1">
      <alignment horizontal="center"/>
    </xf>
    <xf numFmtId="38" fontId="16" fillId="0" borderId="0" xfId="15" applyNumberFormat="1" applyFont="1" applyFill="1" applyAlignment="1">
      <alignment horizontal="right"/>
    </xf>
    <xf numFmtId="0" fontId="16" fillId="0" borderId="0" xfId="0" applyFont="1" applyFill="1" applyBorder="1" applyAlignment="1">
      <alignment/>
    </xf>
    <xf numFmtId="0" fontId="16" fillId="0" borderId="0" xfId="0" applyFont="1" applyFill="1" applyAlignment="1">
      <alignment/>
    </xf>
    <xf numFmtId="0" fontId="12" fillId="0" borderId="0" xfId="0" applyFont="1" applyAlignment="1">
      <alignment/>
    </xf>
    <xf numFmtId="39" fontId="10" fillId="0" borderId="0" xfId="24" applyFont="1" applyBorder="1">
      <alignment/>
      <protection/>
    </xf>
    <xf numFmtId="39" fontId="10" fillId="0" borderId="0" xfId="24" applyFont="1" applyFill="1">
      <alignment/>
      <protection/>
    </xf>
    <xf numFmtId="39" fontId="0" fillId="0" borderId="0" xfId="24" applyFont="1" applyFill="1">
      <alignment/>
      <protection/>
    </xf>
    <xf numFmtId="39" fontId="10" fillId="0" borderId="0" xfId="24" applyFont="1" applyFill="1" applyBorder="1">
      <alignment/>
      <protection/>
    </xf>
    <xf numFmtId="195" fontId="10" fillId="0" borderId="0" xfId="15" applyNumberFormat="1" applyFont="1" applyFill="1" applyAlignment="1">
      <alignment/>
    </xf>
    <xf numFmtId="38" fontId="10" fillId="0" borderId="0" xfId="15" applyNumberFormat="1" applyFont="1" applyAlignment="1">
      <alignment/>
    </xf>
    <xf numFmtId="43" fontId="10" fillId="0" borderId="0" xfId="15" applyFont="1" applyAlignment="1">
      <alignment/>
    </xf>
    <xf numFmtId="195" fontId="10" fillId="0" borderId="3" xfId="15" applyNumberFormat="1" applyFont="1" applyBorder="1" applyAlignment="1">
      <alignment/>
    </xf>
    <xf numFmtId="37" fontId="10" fillId="0" borderId="0" xfId="22" applyFont="1" applyAlignment="1" applyProtection="1">
      <alignment horizontal="left"/>
      <protection/>
    </xf>
    <xf numFmtId="195" fontId="10" fillId="0" borderId="4" xfId="15" applyNumberFormat="1" applyFont="1" applyBorder="1" applyAlignment="1">
      <alignment/>
    </xf>
    <xf numFmtId="38" fontId="10" fillId="0" borderId="0" xfId="15" applyNumberFormat="1" applyFont="1" applyBorder="1" applyAlignment="1">
      <alignment/>
    </xf>
    <xf numFmtId="195" fontId="10" fillId="0" borderId="5" xfId="15" applyNumberFormat="1" applyFont="1" applyBorder="1" applyAlignment="1">
      <alignment/>
    </xf>
    <xf numFmtId="39" fontId="12" fillId="0" borderId="0" xfId="24" applyFont="1">
      <alignment/>
      <protection/>
    </xf>
    <xf numFmtId="37" fontId="10" fillId="0" borderId="0" xfId="22" applyFont="1">
      <alignment/>
      <protection/>
    </xf>
    <xf numFmtId="43" fontId="10" fillId="0" borderId="0" xfId="15" applyFont="1" applyBorder="1" applyAlignment="1">
      <alignment/>
    </xf>
    <xf numFmtId="38" fontId="10" fillId="0" borderId="6" xfId="15" applyNumberFormat="1" applyFont="1" applyBorder="1" applyAlignment="1">
      <alignment/>
    </xf>
    <xf numFmtId="38" fontId="12" fillId="0" borderId="7" xfId="15" applyNumberFormat="1" applyFont="1" applyBorder="1" applyAlignment="1">
      <alignment/>
    </xf>
    <xf numFmtId="38" fontId="12" fillId="0" borderId="0" xfId="15" applyNumberFormat="1" applyFont="1" applyBorder="1" applyAlignment="1">
      <alignment/>
    </xf>
    <xf numFmtId="43" fontId="10" fillId="0" borderId="0" xfId="15" applyFont="1" applyFill="1" applyAlignment="1">
      <alignment/>
    </xf>
    <xf numFmtId="195" fontId="10" fillId="0" borderId="8" xfId="15" applyNumberFormat="1" applyFont="1" applyFill="1" applyBorder="1" applyAlignment="1">
      <alignment/>
    </xf>
    <xf numFmtId="37" fontId="10" fillId="0" borderId="0" xfId="24" applyNumberFormat="1" applyFont="1" applyFill="1">
      <alignment/>
      <protection/>
    </xf>
    <xf numFmtId="39" fontId="10" fillId="0" borderId="0" xfId="24" applyFont="1" quotePrefix="1">
      <alignment/>
      <protection/>
    </xf>
    <xf numFmtId="39" fontId="0" fillId="0" borderId="0" xfId="24" applyFont="1" applyBorder="1">
      <alignment/>
      <protection/>
    </xf>
    <xf numFmtId="0" fontId="4" fillId="0" borderId="0" xfId="23" applyFont="1" applyFill="1" applyAlignment="1">
      <alignment horizontal="left"/>
      <protection/>
    </xf>
    <xf numFmtId="0" fontId="0" fillId="0" borderId="0" xfId="23" applyFont="1" applyFill="1" applyAlignment="1">
      <alignment horizontal="left"/>
      <protection/>
    </xf>
    <xf numFmtId="0" fontId="4" fillId="0" borderId="0" xfId="23" applyFont="1" applyAlignment="1" quotePrefix="1">
      <alignment horizontal="left"/>
      <protection/>
    </xf>
    <xf numFmtId="0" fontId="4" fillId="0" borderId="0" xfId="23" applyFont="1">
      <alignment/>
      <protection/>
    </xf>
    <xf numFmtId="0" fontId="0" fillId="0" borderId="0" xfId="23" applyFont="1" applyFill="1" applyAlignment="1">
      <alignment horizontal="justify"/>
      <protection/>
    </xf>
    <xf numFmtId="0" fontId="4" fillId="0" borderId="0" xfId="23" applyFont="1" quotePrefix="1">
      <alignment/>
      <protection/>
    </xf>
    <xf numFmtId="193" fontId="0" fillId="0" borderId="0" xfId="15" applyNumberFormat="1" applyFont="1" applyAlignment="1">
      <alignment/>
    </xf>
    <xf numFmtId="0" fontId="5" fillId="0" borderId="0" xfId="23" applyFont="1">
      <alignment/>
      <protection/>
    </xf>
    <xf numFmtId="0" fontId="0" fillId="0" borderId="0" xfId="23" applyFont="1" applyAlignment="1">
      <alignment horizontal="left"/>
      <protection/>
    </xf>
    <xf numFmtId="0" fontId="4" fillId="0" borderId="0" xfId="23" applyFont="1" applyAlignment="1">
      <alignment horizontal="center"/>
      <protection/>
    </xf>
    <xf numFmtId="195" fontId="0" fillId="0" borderId="0" xfId="15" applyNumberFormat="1" applyFont="1" applyFill="1" applyAlignment="1">
      <alignment horizontal="center"/>
    </xf>
    <xf numFmtId="195" fontId="0" fillId="0" borderId="0" xfId="15" applyNumberFormat="1" applyFont="1" applyFill="1" applyBorder="1" applyAlignment="1">
      <alignment horizontal="center"/>
    </xf>
    <xf numFmtId="0" fontId="18" fillId="0" borderId="0" xfId="23" applyFont="1">
      <alignment/>
      <protection/>
    </xf>
    <xf numFmtId="0" fontId="5" fillId="0" borderId="0" xfId="23" applyFont="1" applyAlignment="1" quotePrefix="1">
      <alignment horizontal="left"/>
      <protection/>
    </xf>
    <xf numFmtId="0" fontId="4" fillId="0" borderId="0" xfId="23" applyFont="1" applyAlignment="1">
      <alignment horizontal="left"/>
      <protection/>
    </xf>
    <xf numFmtId="195" fontId="0" fillId="0" borderId="2" xfId="17" applyNumberFormat="1" applyFont="1" applyBorder="1" applyAlignment="1">
      <alignment/>
    </xf>
    <xf numFmtId="0" fontId="0" fillId="0" borderId="0" xfId="23" applyFont="1" applyAlignment="1" quotePrefix="1">
      <alignment horizontal="right"/>
      <protection/>
    </xf>
    <xf numFmtId="0" fontId="0" fillId="0" borderId="0" xfId="23" applyFont="1" applyAlignment="1" quotePrefix="1">
      <alignment horizontal="left"/>
      <protection/>
    </xf>
    <xf numFmtId="0" fontId="19" fillId="0" borderId="0" xfId="23" applyFont="1">
      <alignment/>
      <protection/>
    </xf>
    <xf numFmtId="0" fontId="5" fillId="0" borderId="0" xfId="23" applyFont="1" applyAlignment="1">
      <alignment horizontal="center"/>
      <protection/>
    </xf>
    <xf numFmtId="0" fontId="0" fillId="0" borderId="0" xfId="23" applyFont="1" applyFill="1" applyAlignment="1" quotePrefix="1">
      <alignment horizontal="left"/>
      <protection/>
    </xf>
    <xf numFmtId="0" fontId="0" fillId="0" borderId="0" xfId="23" applyFont="1" applyBorder="1" quotePrefix="1">
      <alignment/>
      <protection/>
    </xf>
    <xf numFmtId="0" fontId="4" fillId="0" borderId="0" xfId="23" applyFont="1" applyBorder="1" applyAlignment="1">
      <alignment horizontal="center"/>
      <protection/>
    </xf>
    <xf numFmtId="0" fontId="15" fillId="0" borderId="0" xfId="23" applyFont="1" applyBorder="1">
      <alignment/>
      <protection/>
    </xf>
    <xf numFmtId="0" fontId="0" fillId="0" borderId="0" xfId="23" applyFont="1" applyBorder="1" applyAlignment="1">
      <alignment horizontal="center"/>
      <protection/>
    </xf>
    <xf numFmtId="0" fontId="15" fillId="0" borderId="0" xfId="23" applyFont="1" applyBorder="1" quotePrefix="1">
      <alignment/>
      <protection/>
    </xf>
    <xf numFmtId="195" fontId="0" fillId="0" borderId="0" xfId="17" applyNumberFormat="1" applyFont="1" applyBorder="1" applyAlignment="1">
      <alignment/>
    </xf>
    <xf numFmtId="195" fontId="0" fillId="0" borderId="0" xfId="23" applyNumberFormat="1" applyFont="1" applyBorder="1">
      <alignment/>
      <protection/>
    </xf>
    <xf numFmtId="195" fontId="4" fillId="0" borderId="0" xfId="23" applyNumberFormat="1" applyFont="1" applyBorder="1">
      <alignment/>
      <protection/>
    </xf>
    <xf numFmtId="195" fontId="0" fillId="0" borderId="0" xfId="15" applyNumberFormat="1" applyFont="1" applyFill="1" applyAlignment="1">
      <alignment/>
    </xf>
    <xf numFmtId="2" fontId="0" fillId="0" borderId="0" xfId="23" applyNumberFormat="1" applyFont="1">
      <alignment/>
      <protection/>
    </xf>
    <xf numFmtId="2" fontId="0" fillId="0" borderId="0" xfId="23" applyNumberFormat="1" applyFont="1" applyFill="1">
      <alignment/>
      <protection/>
    </xf>
    <xf numFmtId="0" fontId="20" fillId="0" borderId="0" xfId="23" applyFont="1" applyFill="1" applyAlignment="1">
      <alignment horizontal="right"/>
      <protection/>
    </xf>
    <xf numFmtId="0" fontId="13" fillId="0" borderId="0" xfId="23" applyFont="1" applyFill="1" applyAlignment="1">
      <alignment horizontal="right"/>
      <protection/>
    </xf>
    <xf numFmtId="0" fontId="0" fillId="0" borderId="0" xfId="0" applyFont="1" applyAlignment="1">
      <alignment/>
    </xf>
    <xf numFmtId="0" fontId="0" fillId="0" borderId="0" xfId="23" applyFont="1" applyAlignment="1">
      <alignment horizontal="right"/>
      <protection/>
    </xf>
    <xf numFmtId="0" fontId="4" fillId="0" borderId="0" xfId="23" applyFont="1" applyAlignment="1">
      <alignment horizontal="right"/>
      <protection/>
    </xf>
    <xf numFmtId="0" fontId="0" fillId="0" borderId="0" xfId="23" applyFont="1" applyBorder="1" applyAlignment="1">
      <alignment horizontal="right"/>
      <protection/>
    </xf>
    <xf numFmtId="0" fontId="4" fillId="0" borderId="0" xfId="23" applyFont="1" applyBorder="1" applyAlignment="1">
      <alignment horizontal="right"/>
      <protection/>
    </xf>
    <xf numFmtId="195" fontId="0" fillId="0" borderId="0" xfId="15" applyNumberFormat="1" applyFont="1" applyBorder="1" applyAlignment="1">
      <alignment horizontal="center"/>
    </xf>
    <xf numFmtId="43" fontId="0" fillId="0" borderId="0" xfId="15" applyNumberFormat="1" applyFont="1" applyFill="1" applyBorder="1" applyAlignment="1">
      <alignment/>
    </xf>
    <xf numFmtId="195" fontId="0" fillId="0" borderId="0" xfId="15" applyNumberFormat="1" applyFont="1" applyFill="1" applyBorder="1" applyAlignment="1">
      <alignment/>
    </xf>
    <xf numFmtId="2" fontId="0" fillId="0" borderId="0" xfId="23" applyNumberFormat="1" applyFont="1" applyBorder="1">
      <alignment/>
      <protection/>
    </xf>
    <xf numFmtId="0" fontId="0" fillId="0" borderId="0" xfId="0" applyFont="1" applyBorder="1" applyAlignment="1">
      <alignment horizontal="justify"/>
    </xf>
    <xf numFmtId="43" fontId="0" fillId="0" borderId="9" xfId="15" applyNumberFormat="1" applyFont="1" applyFill="1" applyBorder="1" applyAlignment="1">
      <alignment/>
    </xf>
    <xf numFmtId="0" fontId="12" fillId="0" borderId="2" xfId="23" applyFont="1" applyBorder="1" applyAlignment="1">
      <alignment horizontal="left"/>
      <protection/>
    </xf>
    <xf numFmtId="0" fontId="4" fillId="0" borderId="2" xfId="23" applyFont="1" applyFill="1" applyBorder="1" applyAlignment="1">
      <alignment horizontal="left"/>
      <protection/>
    </xf>
    <xf numFmtId="0" fontId="23" fillId="2" borderId="0" xfId="23" applyFont="1" applyFill="1" applyAlignment="1">
      <alignment horizontal="left"/>
      <protection/>
    </xf>
    <xf numFmtId="0" fontId="24" fillId="2" borderId="0" xfId="23" applyFont="1" applyFill="1" applyAlignment="1">
      <alignment horizontal="left"/>
      <protection/>
    </xf>
    <xf numFmtId="0" fontId="21" fillId="2" borderId="0" xfId="23" applyFont="1" applyFill="1" applyAlignment="1">
      <alignment horizontal="left"/>
      <protection/>
    </xf>
    <xf numFmtId="0" fontId="21" fillId="2" borderId="0" xfId="23" applyFont="1" applyFill="1">
      <alignment/>
      <protection/>
    </xf>
    <xf numFmtId="0" fontId="22" fillId="2" borderId="0" xfId="23" applyFont="1" applyFill="1">
      <alignment/>
      <protection/>
    </xf>
    <xf numFmtId="0" fontId="5" fillId="0" borderId="0" xfId="23" applyFont="1" applyAlignment="1">
      <alignment horizontal="right"/>
      <protection/>
    </xf>
    <xf numFmtId="0" fontId="4" fillId="0" borderId="0" xfId="23" applyFont="1" applyFill="1" applyAlignment="1">
      <alignment horizontal="right"/>
      <protection/>
    </xf>
    <xf numFmtId="195" fontId="0" fillId="0" borderId="0" xfId="17" applyNumberFormat="1" applyFont="1" applyFill="1" applyBorder="1" applyAlignment="1">
      <alignment/>
    </xf>
    <xf numFmtId="0" fontId="19" fillId="0" borderId="0" xfId="23" applyFont="1" applyFill="1" applyBorder="1">
      <alignment/>
      <protection/>
    </xf>
    <xf numFmtId="0" fontId="15" fillId="0" borderId="0" xfId="23" applyFont="1" applyFill="1" applyBorder="1" quotePrefix="1">
      <alignment/>
      <protection/>
    </xf>
    <xf numFmtId="195" fontId="0" fillId="0" borderId="1" xfId="17" applyNumberFormat="1" applyFont="1" applyFill="1" applyBorder="1" applyAlignment="1">
      <alignment/>
    </xf>
    <xf numFmtId="0" fontId="0" fillId="0" borderId="0" xfId="23" applyFont="1" applyFill="1" applyBorder="1" quotePrefix="1">
      <alignment/>
      <protection/>
    </xf>
    <xf numFmtId="0" fontId="15" fillId="0" borderId="0" xfId="23" applyFont="1" applyFill="1" applyBorder="1">
      <alignment/>
      <protection/>
    </xf>
    <xf numFmtId="0" fontId="0" fillId="0" borderId="0" xfId="23" applyFont="1" applyFill="1" applyBorder="1" applyAlignment="1">
      <alignment horizontal="center"/>
      <protection/>
    </xf>
    <xf numFmtId="195" fontId="4" fillId="0" borderId="7" xfId="15" applyNumberFormat="1" applyFont="1" applyBorder="1" applyAlignment="1">
      <alignment/>
    </xf>
    <xf numFmtId="0" fontId="17" fillId="0" borderId="0" xfId="23" applyFont="1">
      <alignment/>
      <protection/>
    </xf>
    <xf numFmtId="0" fontId="25" fillId="0" borderId="0" xfId="23" applyFont="1" applyFill="1" applyAlignment="1">
      <alignment horizontal="justify"/>
      <protection/>
    </xf>
    <xf numFmtId="0" fontId="0" fillId="0" borderId="0" xfId="0" applyAlignment="1">
      <alignment/>
    </xf>
    <xf numFmtId="0" fontId="0" fillId="0" borderId="10" xfId="0" applyBorder="1" applyAlignment="1">
      <alignment/>
    </xf>
    <xf numFmtId="0" fontId="0" fillId="0" borderId="11" xfId="0" applyBorder="1" applyAlignment="1">
      <alignment/>
    </xf>
    <xf numFmtId="0" fontId="4" fillId="0" borderId="4" xfId="0" applyFont="1" applyBorder="1" applyAlignment="1">
      <alignment horizontal="right"/>
    </xf>
    <xf numFmtId="195" fontId="0" fillId="0" borderId="5" xfId="15" applyNumberFormat="1"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4" fillId="0" borderId="15" xfId="23" applyFont="1" applyBorder="1">
      <alignment/>
      <protection/>
    </xf>
    <xf numFmtId="0" fontId="0" fillId="0" borderId="1" xfId="23" applyFont="1" applyBorder="1">
      <alignment/>
      <protection/>
    </xf>
    <xf numFmtId="0" fontId="0" fillId="0" borderId="16" xfId="23" applyFont="1" applyBorder="1">
      <alignment/>
      <protection/>
    </xf>
    <xf numFmtId="0" fontId="0" fillId="0" borderId="11" xfId="0" applyBorder="1" applyAlignment="1">
      <alignment horizontal="left" indent="1"/>
    </xf>
    <xf numFmtId="0" fontId="4" fillId="0" borderId="11" xfId="0" applyFont="1" applyBorder="1" applyAlignment="1">
      <alignment horizontal="left" indent="1"/>
    </xf>
    <xf numFmtId="0" fontId="4" fillId="0" borderId="0" xfId="0" applyFont="1" applyBorder="1" applyAlignment="1">
      <alignment horizontal="left" indent="1"/>
    </xf>
    <xf numFmtId="0" fontId="4" fillId="3" borderId="17" xfId="0" applyFont="1" applyFill="1" applyBorder="1" applyAlignment="1">
      <alignment horizontal="right" vertical="center"/>
    </xf>
    <xf numFmtId="38" fontId="16" fillId="0" borderId="0" xfId="0" applyNumberFormat="1" applyFont="1" applyFill="1" applyAlignment="1">
      <alignment horizontal="right"/>
    </xf>
    <xf numFmtId="0" fontId="16" fillId="0" borderId="0" xfId="0" applyFont="1" applyFill="1" applyBorder="1" applyAlignment="1">
      <alignment horizontal="right"/>
    </xf>
    <xf numFmtId="0" fontId="10" fillId="0" borderId="0" xfId="17" applyNumberFormat="1" applyFont="1" applyFill="1" applyBorder="1" applyAlignment="1">
      <alignment horizontal="right"/>
    </xf>
    <xf numFmtId="0" fontId="26" fillId="0" borderId="0" xfId="0" applyNumberFormat="1" applyFont="1" applyFill="1" applyAlignment="1">
      <alignment horizontal="right"/>
    </xf>
    <xf numFmtId="0" fontId="4" fillId="0" borderId="0" xfId="0" applyFont="1" applyAlignment="1">
      <alignment/>
    </xf>
    <xf numFmtId="0" fontId="4" fillId="0" borderId="0" xfId="23" applyFont="1" applyBorder="1">
      <alignment/>
      <protection/>
    </xf>
    <xf numFmtId="0" fontId="27" fillId="0" borderId="0" xfId="23" applyFont="1">
      <alignment/>
      <protection/>
    </xf>
    <xf numFmtId="0" fontId="20" fillId="0" borderId="0" xfId="23" applyFont="1" applyFill="1" applyBorder="1">
      <alignment/>
      <protection/>
    </xf>
    <xf numFmtId="195" fontId="10" fillId="0" borderId="1" xfId="15" applyNumberFormat="1" applyFont="1" applyBorder="1" applyAlignment="1" quotePrefix="1">
      <alignment horizontal="right"/>
    </xf>
    <xf numFmtId="195" fontId="10" fillId="0" borderId="0" xfId="15" applyNumberFormat="1" applyFont="1" applyBorder="1" applyAlignment="1" quotePrefix="1">
      <alignment horizontal="right"/>
    </xf>
    <xf numFmtId="0" fontId="4" fillId="0" borderId="0" xfId="0" applyFont="1" applyBorder="1" applyAlignment="1">
      <alignment horizontal="right"/>
    </xf>
    <xf numFmtId="0" fontId="17" fillId="0" borderId="0" xfId="23" applyFont="1" applyFill="1">
      <alignment/>
      <protection/>
    </xf>
    <xf numFmtId="195" fontId="10" fillId="0" borderId="1" xfId="15" applyNumberFormat="1" applyFont="1" applyBorder="1" applyAlignment="1">
      <alignment horizontal="right"/>
    </xf>
    <xf numFmtId="0" fontId="4" fillId="0" borderId="0" xfId="0" applyFont="1" applyBorder="1" applyAlignment="1">
      <alignment horizontal="justify"/>
    </xf>
    <xf numFmtId="195" fontId="4" fillId="0" borderId="0" xfId="15" applyNumberFormat="1" applyFont="1" applyBorder="1" applyAlignment="1">
      <alignment/>
    </xf>
    <xf numFmtId="0" fontId="18" fillId="0" borderId="0" xfId="23" applyFont="1" applyFill="1">
      <alignment/>
      <protection/>
    </xf>
    <xf numFmtId="0" fontId="0" fillId="0" borderId="0" xfId="23" applyFont="1" applyAlignment="1">
      <alignment/>
      <protection/>
    </xf>
    <xf numFmtId="227" fontId="19" fillId="0" borderId="0" xfId="23" applyNumberFormat="1" applyFont="1">
      <alignment/>
      <protection/>
    </xf>
    <xf numFmtId="0" fontId="0" fillId="0" borderId="0" xfId="23" applyFont="1" applyAlignment="1">
      <alignment/>
      <protection/>
    </xf>
    <xf numFmtId="39" fontId="0" fillId="0" borderId="0" xfId="24" applyFont="1">
      <alignment/>
      <protection/>
    </xf>
    <xf numFmtId="0" fontId="0" fillId="0" borderId="0" xfId="23" applyFont="1" applyAlignment="1">
      <alignment horizontal="left"/>
      <protection/>
    </xf>
    <xf numFmtId="0" fontId="0" fillId="0" borderId="0" xfId="23" applyFont="1">
      <alignment/>
      <protection/>
    </xf>
    <xf numFmtId="195" fontId="10" fillId="0" borderId="0" xfId="15" applyNumberFormat="1" applyFont="1" applyAlignment="1">
      <alignment horizontal="right"/>
    </xf>
    <xf numFmtId="195" fontId="10" fillId="0" borderId="2" xfId="23" applyNumberFormat="1" applyFont="1" applyFill="1" applyBorder="1">
      <alignment/>
      <protection/>
    </xf>
    <xf numFmtId="0" fontId="0" fillId="0" borderId="0" xfId="23" applyFont="1" applyFill="1">
      <alignment/>
      <protection/>
    </xf>
    <xf numFmtId="0" fontId="0" fillId="0" borderId="0" xfId="23" applyFont="1" applyBorder="1" applyAlignment="1">
      <alignment horizontal="left"/>
      <protection/>
    </xf>
    <xf numFmtId="0" fontId="0" fillId="0" borderId="0" xfId="23" applyFont="1" applyBorder="1" applyAlignment="1">
      <alignment/>
      <protection/>
    </xf>
    <xf numFmtId="195" fontId="10" fillId="0" borderId="0" xfId="15" applyNumberFormat="1" applyFont="1" applyFill="1" applyBorder="1" applyAlignment="1">
      <alignment/>
    </xf>
    <xf numFmtId="37" fontId="12" fillId="0" borderId="1" xfId="24" applyNumberFormat="1" applyFont="1" applyBorder="1" applyAlignment="1" quotePrefix="1">
      <alignment horizontal="right"/>
      <protection/>
    </xf>
    <xf numFmtId="195" fontId="12" fillId="0" borderId="1" xfId="15" applyNumberFormat="1" applyFont="1" applyBorder="1" applyAlignment="1" quotePrefix="1">
      <alignment horizontal="right"/>
    </xf>
    <xf numFmtId="39" fontId="0" fillId="0" borderId="0" xfId="24" applyFont="1">
      <alignment/>
      <protection/>
    </xf>
    <xf numFmtId="37" fontId="12" fillId="0" borderId="0" xfId="23" applyNumberFormat="1" applyFont="1" applyAlignment="1">
      <alignment horizontal="centerContinuous"/>
      <protection/>
    </xf>
    <xf numFmtId="37" fontId="12" fillId="0" borderId="0" xfId="23" applyNumberFormat="1" applyFont="1">
      <alignment/>
      <protection/>
    </xf>
    <xf numFmtId="195" fontId="12" fillId="0" borderId="0" xfId="15" applyNumberFormat="1" applyFont="1" applyAlignment="1" quotePrefix="1">
      <alignment horizontal="right"/>
    </xf>
    <xf numFmtId="195" fontId="12" fillId="0" borderId="8" xfId="15" applyNumberFormat="1" applyFont="1" applyBorder="1" applyAlignment="1" quotePrefix="1">
      <alignment horizontal="right"/>
    </xf>
    <xf numFmtId="195" fontId="12" fillId="0" borderId="0" xfId="15" applyNumberFormat="1" applyFont="1" applyBorder="1" applyAlignment="1">
      <alignment/>
    </xf>
    <xf numFmtId="195" fontId="12" fillId="0" borderId="0" xfId="15" applyNumberFormat="1" applyFont="1" applyAlignment="1">
      <alignment/>
    </xf>
    <xf numFmtId="195" fontId="12" fillId="0" borderId="1" xfId="15" applyNumberFormat="1" applyFont="1" applyBorder="1" applyAlignment="1">
      <alignment/>
    </xf>
    <xf numFmtId="195" fontId="12" fillId="0" borderId="2" xfId="15" applyNumberFormat="1" applyFont="1" applyBorder="1" applyAlignment="1">
      <alignment/>
    </xf>
    <xf numFmtId="37" fontId="4" fillId="0" borderId="0" xfId="24" applyNumberFormat="1" applyFont="1">
      <alignment/>
      <protection/>
    </xf>
    <xf numFmtId="195" fontId="12" fillId="0" borderId="0" xfId="15" applyNumberFormat="1" applyFont="1" applyBorder="1" applyAlignment="1" quotePrefix="1">
      <alignment horizontal="right"/>
    </xf>
    <xf numFmtId="37" fontId="12" fillId="0" borderId="0" xfId="23" applyNumberFormat="1" applyFont="1" applyFill="1" applyAlignment="1">
      <alignment horizontal="centerContinuous"/>
      <protection/>
    </xf>
    <xf numFmtId="37" fontId="12" fillId="0" borderId="0" xfId="23" applyNumberFormat="1" applyFont="1" applyFill="1">
      <alignment/>
      <protection/>
    </xf>
    <xf numFmtId="43" fontId="10" fillId="0" borderId="0" xfId="15" applyFont="1" applyBorder="1" applyAlignment="1" quotePrefix="1">
      <alignment horizontal="right"/>
    </xf>
    <xf numFmtId="43" fontId="10" fillId="0" borderId="0" xfId="15" applyFont="1" applyBorder="1" applyAlignment="1">
      <alignment horizontal="right"/>
    </xf>
    <xf numFmtId="37" fontId="10" fillId="0" borderId="0" xfId="24" applyNumberFormat="1" applyFont="1" applyBorder="1" applyAlignment="1">
      <alignment horizontal="right"/>
      <protection/>
    </xf>
    <xf numFmtId="37" fontId="10" fillId="0" borderId="0" xfId="24" applyNumberFormat="1" applyFont="1" applyBorder="1" applyAlignment="1" quotePrefix="1">
      <alignment horizontal="right"/>
      <protection/>
    </xf>
    <xf numFmtId="37" fontId="12" fillId="0" borderId="0" xfId="24" applyNumberFormat="1" applyFont="1" applyBorder="1" applyAlignment="1" quotePrefix="1">
      <alignment horizontal="right"/>
      <protection/>
    </xf>
    <xf numFmtId="195" fontId="12" fillId="0" borderId="0" xfId="17" applyNumberFormat="1" applyFont="1" applyFill="1" applyBorder="1" applyAlignment="1">
      <alignment horizontal="right"/>
    </xf>
    <xf numFmtId="0" fontId="0" fillId="0" borderId="0" xfId="23" applyFont="1" applyFill="1">
      <alignment/>
      <protection/>
    </xf>
    <xf numFmtId="0" fontId="0" fillId="0" borderId="0" xfId="0" applyFill="1" applyBorder="1" applyAlignment="1">
      <alignment horizontal="right"/>
    </xf>
    <xf numFmtId="195" fontId="0" fillId="0" borderId="0" xfId="15" applyNumberFormat="1" applyFill="1" applyBorder="1" applyAlignment="1">
      <alignment/>
    </xf>
    <xf numFmtId="0" fontId="0" fillId="0" borderId="0" xfId="0" applyFill="1" applyBorder="1" applyAlignment="1">
      <alignment/>
    </xf>
    <xf numFmtId="0" fontId="0" fillId="0" borderId="10" xfId="0" applyFill="1" applyBorder="1" applyAlignment="1">
      <alignment/>
    </xf>
    <xf numFmtId="195" fontId="0" fillId="0" borderId="10" xfId="15" applyNumberFormat="1" applyFill="1" applyBorder="1" applyAlignment="1">
      <alignment/>
    </xf>
    <xf numFmtId="195" fontId="0" fillId="0" borderId="1" xfId="15" applyNumberFormat="1" applyFont="1" applyFill="1" applyBorder="1" applyAlignment="1">
      <alignment/>
    </xf>
    <xf numFmtId="195" fontId="0" fillId="0" borderId="16" xfId="15" applyNumberFormat="1" applyFont="1" applyFill="1" applyBorder="1" applyAlignment="1">
      <alignment/>
    </xf>
    <xf numFmtId="195" fontId="0" fillId="0" borderId="0" xfId="17" applyNumberFormat="1" applyFont="1" applyFill="1" applyBorder="1" applyAlignment="1">
      <alignment horizontal="center"/>
    </xf>
    <xf numFmtId="43" fontId="10" fillId="0" borderId="0" xfId="23" applyNumberFormat="1" applyFont="1" applyFill="1" applyBorder="1">
      <alignment/>
      <protection/>
    </xf>
    <xf numFmtId="43" fontId="10" fillId="0" borderId="2" xfId="15" applyNumberFormat="1" applyFont="1" applyFill="1" applyBorder="1" applyAlignment="1">
      <alignment horizontal="center"/>
    </xf>
    <xf numFmtId="43" fontId="10" fillId="0" borderId="0" xfId="15" applyNumberFormat="1" applyFont="1" applyFill="1" applyBorder="1" applyAlignment="1">
      <alignment horizontal="center"/>
    </xf>
    <xf numFmtId="38" fontId="0" fillId="0" borderId="0" xfId="0" applyNumberFormat="1" applyFont="1" applyFill="1" applyAlignment="1">
      <alignment/>
    </xf>
    <xf numFmtId="0" fontId="12" fillId="0" borderId="0" xfId="17" applyNumberFormat="1" applyFont="1" applyFill="1" applyBorder="1" applyAlignment="1">
      <alignment horizontal="right"/>
    </xf>
    <xf numFmtId="0" fontId="16" fillId="0" borderId="0" xfId="0" applyNumberFormat="1" applyFont="1" applyFill="1" applyAlignment="1">
      <alignment horizontal="right"/>
    </xf>
    <xf numFmtId="38" fontId="10" fillId="0" borderId="0" xfId="24" applyNumberFormat="1" applyFont="1" applyFill="1">
      <alignment/>
      <protection/>
    </xf>
    <xf numFmtId="38" fontId="10" fillId="0" borderId="0" xfId="15" applyNumberFormat="1" applyFont="1" applyFill="1" applyAlignment="1">
      <alignment/>
    </xf>
    <xf numFmtId="38" fontId="10" fillId="0" borderId="3" xfId="15" applyNumberFormat="1" applyFont="1" applyFill="1" applyBorder="1" applyAlignment="1">
      <alignment/>
    </xf>
    <xf numFmtId="195" fontId="10" fillId="0" borderId="4" xfId="15" applyNumberFormat="1" applyFont="1" applyFill="1" applyBorder="1" applyAlignment="1">
      <alignment/>
    </xf>
    <xf numFmtId="38" fontId="10" fillId="0" borderId="5" xfId="15" applyNumberFormat="1" applyFont="1" applyFill="1" applyBorder="1" applyAlignment="1">
      <alignment/>
    </xf>
    <xf numFmtId="195" fontId="10" fillId="0" borderId="3" xfId="15" applyNumberFormat="1" applyFont="1" applyFill="1" applyBorder="1" applyAlignment="1">
      <alignment/>
    </xf>
    <xf numFmtId="195" fontId="10" fillId="0" borderId="5" xfId="15" applyNumberFormat="1" applyFont="1" applyFill="1" applyBorder="1" applyAlignment="1">
      <alignment/>
    </xf>
    <xf numFmtId="195" fontId="10" fillId="0" borderId="1" xfId="15" applyNumberFormat="1" applyFont="1" applyFill="1" applyBorder="1" applyAlignment="1">
      <alignment/>
    </xf>
    <xf numFmtId="38" fontId="10" fillId="0" borderId="0" xfId="15" applyNumberFormat="1" applyFont="1" applyFill="1" applyBorder="1" applyAlignment="1">
      <alignment/>
    </xf>
    <xf numFmtId="195" fontId="10" fillId="0" borderId="1" xfId="15" applyNumberFormat="1" applyFont="1" applyFill="1" applyBorder="1" applyAlignment="1">
      <alignment horizontal="right"/>
    </xf>
    <xf numFmtId="195" fontId="10" fillId="0" borderId="2" xfId="15" applyNumberFormat="1" applyFont="1" applyFill="1" applyBorder="1" applyAlignment="1">
      <alignment/>
    </xf>
    <xf numFmtId="38" fontId="12" fillId="0" borderId="0" xfId="15" applyNumberFormat="1" applyFont="1" applyFill="1" applyBorder="1" applyAlignment="1">
      <alignment/>
    </xf>
    <xf numFmtId="38" fontId="0" fillId="0" borderId="0" xfId="24" applyNumberFormat="1" applyFont="1" applyFill="1">
      <alignment/>
      <protection/>
    </xf>
    <xf numFmtId="195" fontId="0" fillId="0" borderId="1" xfId="15" applyNumberFormat="1" applyFont="1" applyFill="1" applyBorder="1" applyAlignment="1">
      <alignment horizontal="center"/>
    </xf>
    <xf numFmtId="195" fontId="0" fillId="0" borderId="6" xfId="15" applyNumberFormat="1" applyFont="1" applyFill="1" applyBorder="1" applyAlignment="1">
      <alignment horizontal="center"/>
    </xf>
    <xf numFmtId="0" fontId="0" fillId="0" borderId="0" xfId="23" applyFont="1" applyFill="1" applyAlignment="1">
      <alignment horizontal="center"/>
      <protection/>
    </xf>
    <xf numFmtId="0" fontId="0" fillId="0" borderId="4" xfId="0" applyFill="1" applyBorder="1" applyAlignment="1">
      <alignment horizontal="right"/>
    </xf>
    <xf numFmtId="195" fontId="0" fillId="0" borderId="4" xfId="15" applyNumberFormat="1" applyFill="1" applyBorder="1" applyAlignment="1">
      <alignment/>
    </xf>
    <xf numFmtId="0" fontId="0" fillId="0" borderId="4" xfId="0" applyFill="1" applyBorder="1" applyAlignment="1">
      <alignment/>
    </xf>
    <xf numFmtId="195" fontId="0" fillId="0" borderId="4" xfId="0" applyNumberFormat="1" applyFill="1" applyBorder="1" applyAlignment="1">
      <alignment/>
    </xf>
    <xf numFmtId="9" fontId="0" fillId="0" borderId="4" xfId="25" applyFill="1" applyBorder="1" applyAlignment="1">
      <alignment/>
    </xf>
    <xf numFmtId="195" fontId="0" fillId="0" borderId="5" xfId="15" applyNumberFormat="1" applyFont="1" applyFill="1" applyBorder="1" applyAlignment="1">
      <alignment/>
    </xf>
    <xf numFmtId="0" fontId="0" fillId="0" borderId="5" xfId="23" applyFont="1" applyFill="1" applyBorder="1">
      <alignment/>
      <protection/>
    </xf>
    <xf numFmtId="195" fontId="0" fillId="0" borderId="6" xfId="17" applyNumberFormat="1" applyFont="1" applyFill="1" applyBorder="1" applyAlignment="1">
      <alignment/>
    </xf>
    <xf numFmtId="195" fontId="0" fillId="0" borderId="2" xfId="23" applyNumberFormat="1" applyFont="1" applyFill="1" applyBorder="1">
      <alignment/>
      <protection/>
    </xf>
    <xf numFmtId="2" fontId="0" fillId="0" borderId="0" xfId="23" applyNumberFormat="1" applyFont="1" applyFill="1" applyBorder="1">
      <alignment/>
      <protection/>
    </xf>
    <xf numFmtId="0" fontId="12" fillId="0" borderId="2" xfId="23" applyFont="1" applyFill="1" applyBorder="1" applyAlignment="1">
      <alignment horizontal="center"/>
      <protection/>
    </xf>
    <xf numFmtId="0" fontId="0" fillId="0" borderId="2" xfId="23" applyFont="1" applyFill="1" applyBorder="1" applyAlignment="1">
      <alignment horizontal="center"/>
      <protection/>
    </xf>
    <xf numFmtId="0" fontId="0" fillId="0" borderId="2" xfId="0" applyFont="1" applyFill="1" applyBorder="1" applyAlignment="1">
      <alignment horizontal="center"/>
    </xf>
    <xf numFmtId="0" fontId="10" fillId="0" borderId="0" xfId="23" applyFont="1" applyFill="1" applyBorder="1" applyAlignment="1">
      <alignment horizontal="justify"/>
      <protection/>
    </xf>
    <xf numFmtId="39" fontId="10" fillId="0" borderId="0" xfId="24" applyFont="1" applyFill="1" applyAlignment="1">
      <alignment horizontal="justify"/>
      <protection/>
    </xf>
    <xf numFmtId="0" fontId="15" fillId="0" borderId="0" xfId="23" applyFont="1" applyFill="1" applyAlignment="1">
      <alignment horizontal="left" wrapText="1"/>
      <protection/>
    </xf>
    <xf numFmtId="0" fontId="0" fillId="0" borderId="0" xfId="23" applyFont="1" applyFill="1" applyAlignment="1">
      <alignment horizontal="justify"/>
      <protection/>
    </xf>
    <xf numFmtId="0" fontId="0" fillId="0" borderId="0" xfId="0" applyFont="1" applyFill="1" applyAlignment="1">
      <alignment horizontal="justify"/>
    </xf>
    <xf numFmtId="0" fontId="0" fillId="0" borderId="0" xfId="23" applyFont="1" applyBorder="1" applyAlignment="1">
      <alignment horizontal="left"/>
      <protection/>
    </xf>
    <xf numFmtId="15" fontId="0" fillId="0" borderId="0" xfId="23" applyNumberFormat="1" applyFont="1" applyFill="1" applyAlignment="1" quotePrefix="1">
      <alignment/>
      <protection/>
    </xf>
    <xf numFmtId="0" fontId="0" fillId="0" borderId="0" xfId="0" applyFill="1" applyAlignment="1">
      <alignment/>
    </xf>
    <xf numFmtId="0" fontId="4" fillId="3" borderId="6" xfId="0" applyFont="1" applyFill="1" applyBorder="1" applyAlignment="1">
      <alignment horizontal="right" vertical="center"/>
    </xf>
    <xf numFmtId="0" fontId="0" fillId="3" borderId="18" xfId="0" applyFill="1" applyBorder="1" applyAlignment="1">
      <alignment vertical="center"/>
    </xf>
    <xf numFmtId="0" fontId="4" fillId="0" borderId="0" xfId="0" applyFont="1" applyBorder="1" applyAlignment="1">
      <alignment horizontal="right"/>
    </xf>
    <xf numFmtId="0" fontId="0" fillId="0" borderId="10" xfId="0" applyBorder="1" applyAlignment="1">
      <alignment/>
    </xf>
    <xf numFmtId="0" fontId="4" fillId="0" borderId="2" xfId="23" applyFont="1" applyBorder="1" applyAlignment="1">
      <alignment horizontal="center"/>
      <protection/>
    </xf>
    <xf numFmtId="0" fontId="0" fillId="0" borderId="2" xfId="0" applyFont="1" applyBorder="1" applyAlignment="1">
      <alignment/>
    </xf>
    <xf numFmtId="0" fontId="4" fillId="0" borderId="0" xfId="23" applyFont="1" applyAlignment="1">
      <alignment/>
      <protection/>
    </xf>
    <xf numFmtId="0" fontId="0" fillId="0" borderId="0" xfId="23" applyFont="1" applyFill="1" applyAlignment="1">
      <alignment horizontal="justify" wrapText="1"/>
      <protection/>
    </xf>
    <xf numFmtId="0" fontId="0" fillId="0" borderId="0" xfId="0" applyFont="1" applyFill="1" applyAlignment="1">
      <alignment horizontal="justify" wrapText="1"/>
    </xf>
    <xf numFmtId="0" fontId="0" fillId="0" borderId="0" xfId="23" applyFont="1" applyAlignment="1" quotePrefix="1">
      <alignment horizontal="justify"/>
      <protection/>
    </xf>
    <xf numFmtId="0" fontId="0" fillId="0" borderId="0" xfId="0" applyFont="1" applyAlignment="1">
      <alignment horizontal="justify"/>
    </xf>
    <xf numFmtId="0" fontId="0" fillId="0" borderId="0" xfId="23" applyFont="1" applyFill="1" applyAlignment="1">
      <alignment horizontal="justify"/>
      <protection/>
    </xf>
    <xf numFmtId="0" fontId="0" fillId="0" borderId="0" xfId="23" applyFont="1" applyFill="1" applyAlignment="1">
      <alignment horizontal="justify"/>
      <protection/>
    </xf>
    <xf numFmtId="0" fontId="0" fillId="0" borderId="0" xfId="0" applyFont="1" applyFill="1" applyAlignment="1">
      <alignment horizontal="justify"/>
    </xf>
    <xf numFmtId="0" fontId="0" fillId="0" borderId="0" xfId="23" applyFont="1" applyAlignment="1">
      <alignment horizontal="justify"/>
      <protection/>
    </xf>
    <xf numFmtId="0" fontId="0" fillId="0" borderId="0" xfId="23" applyFont="1" applyFill="1" applyAlignment="1">
      <alignment horizontal="justify" wrapText="1"/>
      <protection/>
    </xf>
    <xf numFmtId="0" fontId="0" fillId="0" borderId="0" xfId="0" applyFill="1" applyAlignment="1">
      <alignment wrapText="1"/>
    </xf>
    <xf numFmtId="0" fontId="4" fillId="0" borderId="0" xfId="23" applyFont="1" applyBorder="1" applyAlignment="1">
      <alignment horizontal="justify"/>
      <protection/>
    </xf>
    <xf numFmtId="0" fontId="4" fillId="0" borderId="0" xfId="0" applyFont="1" applyBorder="1" applyAlignment="1">
      <alignment horizontal="justify"/>
    </xf>
    <xf numFmtId="0" fontId="4" fillId="0" borderId="1" xfId="0" applyFont="1" applyBorder="1" applyAlignment="1">
      <alignment horizontal="justify"/>
    </xf>
    <xf numFmtId="0" fontId="0" fillId="0" borderId="0" xfId="23" applyFont="1" applyAlignment="1">
      <alignment horizontal="justify"/>
      <protection/>
    </xf>
    <xf numFmtId="0" fontId="0" fillId="0" borderId="0" xfId="23" applyFont="1" applyFill="1" applyBorder="1" applyAlignment="1">
      <alignment horizontal="left"/>
      <protection/>
    </xf>
    <xf numFmtId="38" fontId="16" fillId="0" borderId="0" xfId="0" applyNumberFormat="1" applyFont="1" applyFill="1" applyAlignment="1">
      <alignment horizontal="right"/>
    </xf>
    <xf numFmtId="39" fontId="10" fillId="0" borderId="0" xfId="24" applyFont="1" applyAlignment="1">
      <alignment horizontal="justify"/>
      <protection/>
    </xf>
    <xf numFmtId="0" fontId="4" fillId="0" borderId="2" xfId="23" applyFont="1" applyFill="1" applyBorder="1" applyAlignment="1">
      <alignment horizontal="center"/>
      <protection/>
    </xf>
    <xf numFmtId="0" fontId="4" fillId="0" borderId="2" xfId="0" applyFont="1" applyBorder="1" applyAlignment="1">
      <alignment/>
    </xf>
  </cellXfs>
  <cellStyles count="12">
    <cellStyle name="Normal" xfId="0"/>
    <cellStyle name="Comma" xfId="15"/>
    <cellStyle name="Comma [0]" xfId="16"/>
    <cellStyle name="Comma_June 2001" xfId="17"/>
    <cellStyle name="Currency" xfId="18"/>
    <cellStyle name="Currency [0]" xfId="19"/>
    <cellStyle name="Followed Hyperlink" xfId="20"/>
    <cellStyle name="Hyperlink" xfId="21"/>
    <cellStyle name="Normal_AXISDEV-2002ksl" xfId="22"/>
    <cellStyle name="Normal_June 2001" xfId="23"/>
    <cellStyle name="Normal_PYT Group 30 September 20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214</xdr:row>
      <xdr:rowOff>0</xdr:rowOff>
    </xdr:from>
    <xdr:to>
      <xdr:col>7</xdr:col>
      <xdr:colOff>0</xdr:colOff>
      <xdr:row>214</xdr:row>
      <xdr:rowOff>0</xdr:rowOff>
    </xdr:to>
    <xdr:sp>
      <xdr:nvSpPr>
        <xdr:cNvPr id="1" name="TextBox 4"/>
        <xdr:cNvSpPr txBox="1">
          <a:spLocks noChangeArrowheads="1"/>
        </xdr:cNvSpPr>
      </xdr:nvSpPr>
      <xdr:spPr>
        <a:xfrm>
          <a:off x="266700" y="37576125"/>
          <a:ext cx="5276850"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214</xdr:row>
      <xdr:rowOff>0</xdr:rowOff>
    </xdr:from>
    <xdr:to>
      <xdr:col>6</xdr:col>
      <xdr:colOff>847725</xdr:colOff>
      <xdr:row>214</xdr:row>
      <xdr:rowOff>0</xdr:rowOff>
    </xdr:to>
    <xdr:sp>
      <xdr:nvSpPr>
        <xdr:cNvPr id="2" name="TextBox 5"/>
        <xdr:cNvSpPr txBox="1">
          <a:spLocks noChangeArrowheads="1"/>
        </xdr:cNvSpPr>
      </xdr:nvSpPr>
      <xdr:spPr>
        <a:xfrm>
          <a:off x="428625" y="37576125"/>
          <a:ext cx="51149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222</xdr:row>
      <xdr:rowOff>0</xdr:rowOff>
    </xdr:from>
    <xdr:to>
      <xdr:col>7</xdr:col>
      <xdr:colOff>0</xdr:colOff>
      <xdr:row>222</xdr:row>
      <xdr:rowOff>0</xdr:rowOff>
    </xdr:to>
    <xdr:sp>
      <xdr:nvSpPr>
        <xdr:cNvPr id="3" name="TextBox 7"/>
        <xdr:cNvSpPr txBox="1">
          <a:spLocks noChangeArrowheads="1"/>
        </xdr:cNvSpPr>
      </xdr:nvSpPr>
      <xdr:spPr>
        <a:xfrm>
          <a:off x="257175" y="38871525"/>
          <a:ext cx="5286375"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10</xdr:col>
      <xdr:colOff>0</xdr:colOff>
      <xdr:row>303</xdr:row>
      <xdr:rowOff>0</xdr:rowOff>
    </xdr:from>
    <xdr:to>
      <xdr:col>10</xdr:col>
      <xdr:colOff>0</xdr:colOff>
      <xdr:row>303</xdr:row>
      <xdr:rowOff>0</xdr:rowOff>
    </xdr:to>
    <xdr:sp>
      <xdr:nvSpPr>
        <xdr:cNvPr id="4" name="TextBox 12"/>
        <xdr:cNvSpPr txBox="1">
          <a:spLocks noChangeArrowheads="1"/>
        </xdr:cNvSpPr>
      </xdr:nvSpPr>
      <xdr:spPr>
        <a:xfrm>
          <a:off x="7305675" y="527494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10</xdr:col>
      <xdr:colOff>0</xdr:colOff>
      <xdr:row>303</xdr:row>
      <xdr:rowOff>0</xdr:rowOff>
    </xdr:from>
    <xdr:to>
      <xdr:col>10</xdr:col>
      <xdr:colOff>0</xdr:colOff>
      <xdr:row>303</xdr:row>
      <xdr:rowOff>0</xdr:rowOff>
    </xdr:to>
    <xdr:sp>
      <xdr:nvSpPr>
        <xdr:cNvPr id="5" name="TextBox 13"/>
        <xdr:cNvSpPr txBox="1">
          <a:spLocks noChangeArrowheads="1"/>
        </xdr:cNvSpPr>
      </xdr:nvSpPr>
      <xdr:spPr>
        <a:xfrm>
          <a:off x="7305675" y="527494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303</xdr:row>
      <xdr:rowOff>0</xdr:rowOff>
    </xdr:from>
    <xdr:to>
      <xdr:col>10</xdr:col>
      <xdr:colOff>0</xdr:colOff>
      <xdr:row>303</xdr:row>
      <xdr:rowOff>0</xdr:rowOff>
    </xdr:to>
    <xdr:sp>
      <xdr:nvSpPr>
        <xdr:cNvPr id="6" name="TextBox 14"/>
        <xdr:cNvSpPr txBox="1">
          <a:spLocks noChangeArrowheads="1"/>
        </xdr:cNvSpPr>
      </xdr:nvSpPr>
      <xdr:spPr>
        <a:xfrm>
          <a:off x="7305675" y="527494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10</xdr:col>
      <xdr:colOff>0</xdr:colOff>
      <xdr:row>303</xdr:row>
      <xdr:rowOff>0</xdr:rowOff>
    </xdr:from>
    <xdr:to>
      <xdr:col>10</xdr:col>
      <xdr:colOff>0</xdr:colOff>
      <xdr:row>303</xdr:row>
      <xdr:rowOff>0</xdr:rowOff>
    </xdr:to>
    <xdr:sp>
      <xdr:nvSpPr>
        <xdr:cNvPr id="7" name="TextBox 15"/>
        <xdr:cNvSpPr txBox="1">
          <a:spLocks noChangeArrowheads="1"/>
        </xdr:cNvSpPr>
      </xdr:nvSpPr>
      <xdr:spPr>
        <a:xfrm>
          <a:off x="7305675" y="52749450"/>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303</xdr:row>
      <xdr:rowOff>0</xdr:rowOff>
    </xdr:from>
    <xdr:to>
      <xdr:col>10</xdr:col>
      <xdr:colOff>0</xdr:colOff>
      <xdr:row>303</xdr:row>
      <xdr:rowOff>0</xdr:rowOff>
    </xdr:to>
    <xdr:sp>
      <xdr:nvSpPr>
        <xdr:cNvPr id="8" name="TextBox 17"/>
        <xdr:cNvSpPr txBox="1">
          <a:spLocks noChangeArrowheads="1"/>
        </xdr:cNvSpPr>
      </xdr:nvSpPr>
      <xdr:spPr>
        <a:xfrm>
          <a:off x="7305675" y="52749450"/>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10</xdr:col>
      <xdr:colOff>0</xdr:colOff>
      <xdr:row>303</xdr:row>
      <xdr:rowOff>0</xdr:rowOff>
    </xdr:from>
    <xdr:to>
      <xdr:col>10</xdr:col>
      <xdr:colOff>0</xdr:colOff>
      <xdr:row>303</xdr:row>
      <xdr:rowOff>0</xdr:rowOff>
    </xdr:to>
    <xdr:sp>
      <xdr:nvSpPr>
        <xdr:cNvPr id="9" name="TextBox 18"/>
        <xdr:cNvSpPr txBox="1">
          <a:spLocks noChangeArrowheads="1"/>
        </xdr:cNvSpPr>
      </xdr:nvSpPr>
      <xdr:spPr>
        <a:xfrm>
          <a:off x="7305675" y="52749450"/>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225</xdr:row>
      <xdr:rowOff>0</xdr:rowOff>
    </xdr:from>
    <xdr:to>
      <xdr:col>10</xdr:col>
      <xdr:colOff>0</xdr:colOff>
      <xdr:row>225</xdr:row>
      <xdr:rowOff>0</xdr:rowOff>
    </xdr:to>
    <xdr:sp>
      <xdr:nvSpPr>
        <xdr:cNvPr id="10" name="TextBox 21"/>
        <xdr:cNvSpPr txBox="1">
          <a:spLocks noChangeArrowheads="1"/>
        </xdr:cNvSpPr>
      </xdr:nvSpPr>
      <xdr:spPr>
        <a:xfrm>
          <a:off x="762000" y="39357300"/>
          <a:ext cx="6543675"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225</xdr:row>
      <xdr:rowOff>0</xdr:rowOff>
    </xdr:from>
    <xdr:to>
      <xdr:col>9</xdr:col>
      <xdr:colOff>838200</xdr:colOff>
      <xdr:row>225</xdr:row>
      <xdr:rowOff>0</xdr:rowOff>
    </xdr:to>
    <xdr:sp>
      <xdr:nvSpPr>
        <xdr:cNvPr id="11" name="TextBox 22"/>
        <xdr:cNvSpPr txBox="1">
          <a:spLocks noChangeArrowheads="1"/>
        </xdr:cNvSpPr>
      </xdr:nvSpPr>
      <xdr:spPr>
        <a:xfrm>
          <a:off x="762000" y="39357300"/>
          <a:ext cx="6543675"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p>
      </xdr:txBody>
    </xdr:sp>
    <xdr:clientData/>
  </xdr:twoCellAnchor>
  <xdr:twoCellAnchor>
    <xdr:from>
      <xdr:col>1</xdr:col>
      <xdr:colOff>9525</xdr:colOff>
      <xdr:row>225</xdr:row>
      <xdr:rowOff>0</xdr:rowOff>
    </xdr:from>
    <xdr:to>
      <xdr:col>9</xdr:col>
      <xdr:colOff>828675</xdr:colOff>
      <xdr:row>225</xdr:row>
      <xdr:rowOff>0</xdr:rowOff>
    </xdr:to>
    <xdr:sp>
      <xdr:nvSpPr>
        <xdr:cNvPr id="12" name="TextBox 23"/>
        <xdr:cNvSpPr txBox="1">
          <a:spLocks noChangeArrowheads="1"/>
        </xdr:cNvSpPr>
      </xdr:nvSpPr>
      <xdr:spPr>
        <a:xfrm>
          <a:off x="428625" y="39357300"/>
          <a:ext cx="6867525"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KEN Kenning Bread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149</xdr:row>
      <xdr:rowOff>0</xdr:rowOff>
    </xdr:from>
    <xdr:to>
      <xdr:col>10</xdr:col>
      <xdr:colOff>0</xdr:colOff>
      <xdr:row>149</xdr:row>
      <xdr:rowOff>0</xdr:rowOff>
    </xdr:to>
    <xdr:sp>
      <xdr:nvSpPr>
        <xdr:cNvPr id="13" name="TextBox 28"/>
        <xdr:cNvSpPr txBox="1">
          <a:spLocks noChangeArrowheads="1"/>
        </xdr:cNvSpPr>
      </xdr:nvSpPr>
      <xdr:spPr>
        <a:xfrm>
          <a:off x="438150" y="25622250"/>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149</xdr:row>
      <xdr:rowOff>0</xdr:rowOff>
    </xdr:from>
    <xdr:to>
      <xdr:col>10</xdr:col>
      <xdr:colOff>0</xdr:colOff>
      <xdr:row>149</xdr:row>
      <xdr:rowOff>0</xdr:rowOff>
    </xdr:to>
    <xdr:sp>
      <xdr:nvSpPr>
        <xdr:cNvPr id="14" name="TextBox 38"/>
        <xdr:cNvSpPr txBox="1">
          <a:spLocks noChangeArrowheads="1"/>
        </xdr:cNvSpPr>
      </xdr:nvSpPr>
      <xdr:spPr>
        <a:xfrm>
          <a:off x="438150" y="25622250"/>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219075</xdr:rowOff>
    </xdr:to>
    <xdr:pic>
      <xdr:nvPicPr>
        <xdr:cNvPr id="15" name="Picture 45"/>
        <xdr:cNvPicPr preferRelativeResize="1">
          <a:picLocks noChangeAspect="1"/>
        </xdr:cNvPicPr>
      </xdr:nvPicPr>
      <xdr:blipFill>
        <a:blip r:embed="rId1"/>
        <a:stretch>
          <a:fillRect/>
        </a:stretch>
      </xdr:blipFill>
      <xdr:spPr>
        <a:xfrm>
          <a:off x="38100" y="123825"/>
          <a:ext cx="14478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152400</xdr:rowOff>
    </xdr:to>
    <xdr:pic>
      <xdr:nvPicPr>
        <xdr:cNvPr id="1" name="Picture 2"/>
        <xdr:cNvPicPr preferRelativeResize="1">
          <a:picLocks noChangeAspect="1"/>
        </xdr:cNvPicPr>
      </xdr:nvPicPr>
      <xdr:blipFill>
        <a:blip r:embed="rId1"/>
        <a:stretch>
          <a:fillRect/>
        </a:stretch>
      </xdr:blipFill>
      <xdr:spPr>
        <a:xfrm>
          <a:off x="19050" y="228600"/>
          <a:ext cx="14478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xdr:cNvPicPr preferRelativeResize="1">
          <a:picLocks noChangeAspect="1"/>
        </xdr:cNvPicPr>
      </xdr:nvPicPr>
      <xdr:blipFill>
        <a:blip r:embed="rId1"/>
        <a:stretch>
          <a:fillRect/>
        </a:stretch>
      </xdr:blipFill>
      <xdr:spPr>
        <a:xfrm>
          <a:off x="28575" y="85725"/>
          <a:ext cx="14478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219075</xdr:rowOff>
    </xdr:to>
    <xdr:pic>
      <xdr:nvPicPr>
        <xdr:cNvPr id="1" name="Picture 1"/>
        <xdr:cNvPicPr preferRelativeResize="1">
          <a:picLocks noChangeAspect="1"/>
        </xdr:cNvPicPr>
      </xdr:nvPicPr>
      <xdr:blipFill>
        <a:blip r:embed="rId1"/>
        <a:stretch>
          <a:fillRect/>
        </a:stretch>
      </xdr:blipFill>
      <xdr:spPr>
        <a:xfrm>
          <a:off x="133350" y="104775"/>
          <a:ext cx="14478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370"/>
  <sheetViews>
    <sheetView tabSelected="1" workbookViewId="0" topLeftCell="A197">
      <pane ySplit="10020" topLeftCell="BM270" activePane="topLeft" state="split"/>
      <selection pane="topLeft" activeCell="E296" sqref="E296"/>
      <selection pane="bottomLeft" activeCell="B166" sqref="B166"/>
    </sheetView>
  </sheetViews>
  <sheetFormatPr defaultColWidth="9.140625" defaultRowHeight="12.75"/>
  <cols>
    <col min="1" max="1" width="6.28125" style="4" customWidth="1"/>
    <col min="2" max="2" width="4.7109375" style="4" customWidth="1"/>
    <col min="3" max="3" width="10.7109375" style="4" customWidth="1"/>
    <col min="4" max="4" width="20.28125" style="4" customWidth="1"/>
    <col min="5" max="5" width="15.7109375" style="4" customWidth="1"/>
    <col min="6" max="7" width="12.7109375" style="4" customWidth="1"/>
    <col min="8" max="8" width="1.1484375" style="4" customWidth="1"/>
    <col min="9" max="9" width="12.7109375" style="4" customWidth="1"/>
    <col min="10" max="10" width="12.57421875" style="4" customWidth="1"/>
    <col min="11" max="16384" width="9.140625" style="4" customWidth="1"/>
  </cols>
  <sheetData>
    <row r="2" spans="1:10" ht="18">
      <c r="A2" s="9"/>
      <c r="B2" s="158"/>
      <c r="C2" s="158"/>
      <c r="D2" s="158"/>
      <c r="E2" s="158"/>
      <c r="F2" s="158"/>
      <c r="G2" s="158"/>
      <c r="H2" s="158"/>
      <c r="I2" s="158"/>
      <c r="J2" s="158"/>
    </row>
    <row r="3" spans="1:10" ht="18">
      <c r="A3" s="9" t="s">
        <v>194</v>
      </c>
      <c r="B3" s="158"/>
      <c r="C3" s="158"/>
      <c r="D3" s="158"/>
      <c r="E3" s="158"/>
      <c r="F3" s="158"/>
      <c r="G3" s="158"/>
      <c r="H3" s="158"/>
      <c r="I3" s="158"/>
      <c r="J3" s="158"/>
    </row>
    <row r="4" spans="1:10" ht="14.25">
      <c r="A4" s="13"/>
      <c r="B4" s="158"/>
      <c r="C4" s="158"/>
      <c r="D4" s="158"/>
      <c r="E4" s="158"/>
      <c r="F4" s="158"/>
      <c r="G4" s="158"/>
      <c r="H4" s="158"/>
      <c r="I4" s="158"/>
      <c r="J4" s="158"/>
    </row>
    <row r="5" spans="1:10" ht="15">
      <c r="A5" s="48" t="s">
        <v>325</v>
      </c>
      <c r="B5" s="158"/>
      <c r="C5" s="158"/>
      <c r="D5" s="158"/>
      <c r="E5" s="158"/>
      <c r="F5" s="158"/>
      <c r="G5" s="158"/>
      <c r="H5" s="158"/>
      <c r="I5" s="158"/>
      <c r="J5" s="158"/>
    </row>
    <row r="6" spans="1:10" ht="6.75" customHeight="1" thickBot="1">
      <c r="A6" s="203"/>
      <c r="B6" s="204"/>
      <c r="C6" s="204"/>
      <c r="D6" s="204"/>
      <c r="E6" s="204"/>
      <c r="F6" s="204"/>
      <c r="G6" s="204"/>
      <c r="H6" s="204"/>
      <c r="I6" s="204"/>
      <c r="J6" s="204"/>
    </row>
    <row r="7" spans="1:10" ht="15">
      <c r="A7" s="48"/>
      <c r="B7" s="158"/>
      <c r="C7" s="158"/>
      <c r="D7" s="158"/>
      <c r="E7" s="158"/>
      <c r="F7" s="158"/>
      <c r="G7" s="158"/>
      <c r="H7" s="158"/>
      <c r="I7" s="158"/>
      <c r="J7" s="158"/>
    </row>
    <row r="8" spans="1:10" ht="15">
      <c r="A8" s="48"/>
      <c r="B8" s="158"/>
      <c r="C8" s="158"/>
      <c r="D8" s="158"/>
      <c r="E8" s="158"/>
      <c r="F8" s="158"/>
      <c r="G8" s="158"/>
      <c r="H8" s="158"/>
      <c r="I8" s="158"/>
      <c r="J8" s="158"/>
    </row>
    <row r="9" spans="1:10" ht="15">
      <c r="A9" s="205" t="s">
        <v>127</v>
      </c>
      <c r="B9" s="205" t="s">
        <v>128</v>
      </c>
      <c r="C9" s="206"/>
      <c r="D9" s="206"/>
      <c r="E9" s="206"/>
      <c r="F9" s="206"/>
      <c r="G9" s="206"/>
      <c r="H9" s="206"/>
      <c r="I9" s="206"/>
      <c r="J9" s="206"/>
    </row>
    <row r="10" spans="1:10" ht="12.75">
      <c r="A10" s="159"/>
      <c r="B10" s="159"/>
      <c r="C10" s="159"/>
      <c r="D10" s="159"/>
      <c r="E10" s="159"/>
      <c r="F10" s="159"/>
      <c r="G10" s="159"/>
      <c r="H10" s="159"/>
      <c r="I10" s="159"/>
      <c r="J10" s="159"/>
    </row>
    <row r="12" spans="1:3" ht="12.75">
      <c r="A12" s="160" t="s">
        <v>70</v>
      </c>
      <c r="B12" s="161" t="s">
        <v>12</v>
      </c>
      <c r="C12" s="161"/>
    </row>
    <row r="13" spans="1:3" ht="12.75">
      <c r="A13" s="160"/>
      <c r="B13" s="161"/>
      <c r="C13" s="161"/>
    </row>
    <row r="14" spans="1:10" ht="12.75">
      <c r="A14" s="160"/>
      <c r="B14" s="334" t="s">
        <v>292</v>
      </c>
      <c r="C14" s="335"/>
      <c r="D14" s="335"/>
      <c r="E14" s="335"/>
      <c r="F14" s="335"/>
      <c r="G14" s="335"/>
      <c r="H14" s="335"/>
      <c r="I14" s="335"/>
      <c r="J14" s="335"/>
    </row>
    <row r="15" spans="1:10" ht="12.75">
      <c r="A15" s="160"/>
      <c r="B15" s="335"/>
      <c r="C15" s="335"/>
      <c r="D15" s="335"/>
      <c r="E15" s="335"/>
      <c r="F15" s="335"/>
      <c r="G15" s="335"/>
      <c r="H15" s="335"/>
      <c r="I15" s="335"/>
      <c r="J15" s="335"/>
    </row>
    <row r="16" spans="1:10" ht="12.75">
      <c r="A16" s="160"/>
      <c r="B16" s="335"/>
      <c r="C16" s="335"/>
      <c r="D16" s="335"/>
      <c r="E16" s="335"/>
      <c r="F16" s="335"/>
      <c r="G16" s="335"/>
      <c r="H16" s="335"/>
      <c r="I16" s="335"/>
      <c r="J16" s="335"/>
    </row>
    <row r="17" spans="1:10" ht="12.75">
      <c r="A17" s="160"/>
      <c r="B17" s="88"/>
      <c r="C17" s="88"/>
      <c r="D17" s="88"/>
      <c r="E17" s="88"/>
      <c r="F17" s="88"/>
      <c r="G17" s="88"/>
      <c r="H17" s="88"/>
      <c r="I17" s="88"/>
      <c r="J17" s="88"/>
    </row>
    <row r="18" spans="1:10" ht="12.75">
      <c r="A18" s="160"/>
      <c r="B18" s="334" t="s">
        <v>303</v>
      </c>
      <c r="C18" s="335"/>
      <c r="D18" s="335"/>
      <c r="E18" s="335"/>
      <c r="F18" s="335"/>
      <c r="G18" s="335"/>
      <c r="H18" s="335"/>
      <c r="I18" s="335"/>
      <c r="J18" s="335"/>
    </row>
    <row r="19" spans="1:10" ht="12.75">
      <c r="A19" s="160"/>
      <c r="B19" s="335"/>
      <c r="C19" s="335"/>
      <c r="D19" s="335"/>
      <c r="E19" s="335"/>
      <c r="F19" s="335"/>
      <c r="G19" s="335"/>
      <c r="H19" s="335"/>
      <c r="I19" s="335"/>
      <c r="J19" s="335"/>
    </row>
    <row r="20" spans="1:10" ht="25.5" customHeight="1">
      <c r="A20" s="160"/>
      <c r="B20" s="335"/>
      <c r="C20" s="335"/>
      <c r="D20" s="335"/>
      <c r="E20" s="335"/>
      <c r="F20" s="335"/>
      <c r="G20" s="335"/>
      <c r="H20" s="335"/>
      <c r="I20" s="335"/>
      <c r="J20" s="335"/>
    </row>
    <row r="21" spans="1:10" ht="12.75">
      <c r="A21" s="160"/>
      <c r="B21" s="88"/>
      <c r="C21" s="88"/>
      <c r="D21" s="88"/>
      <c r="E21" s="88"/>
      <c r="F21" s="88"/>
      <c r="G21" s="88"/>
      <c r="H21" s="88"/>
      <c r="I21" s="88"/>
      <c r="J21" s="88"/>
    </row>
    <row r="22" spans="1:10" ht="12.75">
      <c r="A22" s="160"/>
      <c r="B22" s="88"/>
      <c r="C22" s="88" t="s">
        <v>243</v>
      </c>
      <c r="D22" s="88" t="s">
        <v>260</v>
      </c>
      <c r="E22" s="88"/>
      <c r="F22" s="88"/>
      <c r="G22" s="88"/>
      <c r="H22" s="88"/>
      <c r="I22" s="88"/>
      <c r="J22" s="88"/>
    </row>
    <row r="23" spans="1:10" ht="12.75">
      <c r="A23" s="160"/>
      <c r="B23" s="88"/>
      <c r="C23" s="88" t="s">
        <v>244</v>
      </c>
      <c r="D23" s="88" t="s">
        <v>261</v>
      </c>
      <c r="E23" s="88"/>
      <c r="F23" s="88"/>
      <c r="G23" s="88"/>
      <c r="H23" s="88"/>
      <c r="I23" s="88"/>
      <c r="J23" s="88"/>
    </row>
    <row r="24" spans="1:10" ht="12.75">
      <c r="A24" s="160"/>
      <c r="B24" s="88"/>
      <c r="C24" s="88" t="s">
        <v>245</v>
      </c>
      <c r="D24" s="336" t="s">
        <v>262</v>
      </c>
      <c r="E24" s="336"/>
      <c r="F24" s="336"/>
      <c r="G24" s="336"/>
      <c r="H24" s="336"/>
      <c r="I24" s="336"/>
      <c r="J24" s="88"/>
    </row>
    <row r="25" spans="1:10" ht="12.75">
      <c r="A25" s="160"/>
      <c r="B25" s="88"/>
      <c r="C25" s="88" t="s">
        <v>246</v>
      </c>
      <c r="D25" s="336" t="s">
        <v>263</v>
      </c>
      <c r="E25" s="336"/>
      <c r="F25" s="336"/>
      <c r="G25" s="336"/>
      <c r="H25" s="336"/>
      <c r="I25" s="336"/>
      <c r="J25" s="88"/>
    </row>
    <row r="26" spans="1:10" ht="12.75">
      <c r="A26" s="160"/>
      <c r="B26" s="88"/>
      <c r="C26" s="88" t="s">
        <v>247</v>
      </c>
      <c r="D26" s="88" t="s">
        <v>264</v>
      </c>
      <c r="E26" s="88"/>
      <c r="F26" s="88"/>
      <c r="G26" s="88"/>
      <c r="H26" s="88"/>
      <c r="I26" s="88"/>
      <c r="J26" s="88"/>
    </row>
    <row r="27" spans="1:10" ht="12.75">
      <c r="A27" s="160"/>
      <c r="B27" s="88"/>
      <c r="C27" s="88" t="s">
        <v>248</v>
      </c>
      <c r="D27" s="336" t="s">
        <v>265</v>
      </c>
      <c r="E27" s="336"/>
      <c r="F27" s="336"/>
      <c r="G27" s="336"/>
      <c r="H27" s="336"/>
      <c r="I27" s="336"/>
      <c r="J27" s="88"/>
    </row>
    <row r="28" spans="1:10" ht="12.75">
      <c r="A28" s="160"/>
      <c r="B28" s="88"/>
      <c r="C28" s="88" t="s">
        <v>249</v>
      </c>
      <c r="D28" s="336" t="s">
        <v>266</v>
      </c>
      <c r="E28" s="336"/>
      <c r="F28" s="336"/>
      <c r="G28" s="336"/>
      <c r="H28" s="336"/>
      <c r="I28" s="336"/>
      <c r="J28" s="88"/>
    </row>
    <row r="29" spans="1:10" ht="12.75">
      <c r="A29" s="160"/>
      <c r="B29" s="88"/>
      <c r="C29" s="88" t="s">
        <v>250</v>
      </c>
      <c r="D29" s="336" t="s">
        <v>267</v>
      </c>
      <c r="E29" s="336"/>
      <c r="F29" s="336"/>
      <c r="G29" s="336"/>
      <c r="H29" s="336"/>
      <c r="I29" s="336"/>
      <c r="J29" s="88"/>
    </row>
    <row r="30" spans="1:10" ht="12.75">
      <c r="A30" s="160"/>
      <c r="B30" s="88"/>
      <c r="C30" s="88" t="s">
        <v>251</v>
      </c>
      <c r="D30" s="336" t="s">
        <v>275</v>
      </c>
      <c r="E30" s="336"/>
      <c r="F30" s="336"/>
      <c r="G30" s="336"/>
      <c r="H30" s="336"/>
      <c r="I30" s="336"/>
      <c r="J30" s="88"/>
    </row>
    <row r="31" spans="1:10" ht="12.75">
      <c r="A31" s="160"/>
      <c r="B31" s="88"/>
      <c r="C31" s="88" t="s">
        <v>252</v>
      </c>
      <c r="D31" s="336" t="s">
        <v>268</v>
      </c>
      <c r="E31" s="336"/>
      <c r="F31" s="336"/>
      <c r="G31" s="336"/>
      <c r="H31" s="336"/>
      <c r="I31" s="336"/>
      <c r="J31" s="88"/>
    </row>
    <row r="32" spans="1:10" ht="12.75">
      <c r="A32" s="160"/>
      <c r="B32" s="88"/>
      <c r="C32" s="88" t="s">
        <v>253</v>
      </c>
      <c r="D32" s="336" t="s">
        <v>269</v>
      </c>
      <c r="E32" s="336"/>
      <c r="F32" s="336"/>
      <c r="G32" s="336"/>
      <c r="H32" s="336"/>
      <c r="I32" s="336"/>
      <c r="J32" s="88"/>
    </row>
    <row r="33" spans="1:10" ht="12.75">
      <c r="A33" s="160"/>
      <c r="B33" s="88"/>
      <c r="C33" s="88" t="s">
        <v>255</v>
      </c>
      <c r="D33" s="336" t="s">
        <v>270</v>
      </c>
      <c r="E33" s="336"/>
      <c r="F33" s="336"/>
      <c r="G33" s="336"/>
      <c r="H33" s="336"/>
      <c r="I33" s="336"/>
      <c r="J33" s="88"/>
    </row>
    <row r="34" spans="1:10" ht="12.75">
      <c r="A34" s="160"/>
      <c r="B34" s="88"/>
      <c r="C34" s="88" t="s">
        <v>254</v>
      </c>
      <c r="D34" s="360" t="s">
        <v>282</v>
      </c>
      <c r="E34" s="360"/>
      <c r="F34" s="360"/>
      <c r="G34" s="360"/>
      <c r="H34" s="360"/>
      <c r="I34" s="360"/>
      <c r="J34" s="88"/>
    </row>
    <row r="35" spans="1:10" ht="12.75">
      <c r="A35" s="160"/>
      <c r="B35" s="88"/>
      <c r="C35" s="88" t="s">
        <v>256</v>
      </c>
      <c r="D35" s="336" t="s">
        <v>271</v>
      </c>
      <c r="E35" s="336"/>
      <c r="F35" s="336"/>
      <c r="G35" s="336"/>
      <c r="H35" s="336"/>
      <c r="I35" s="336"/>
      <c r="J35" s="88"/>
    </row>
    <row r="36" spans="1:10" ht="12.75">
      <c r="A36" s="160"/>
      <c r="B36" s="88"/>
      <c r="C36" s="88" t="s">
        <v>257</v>
      </c>
      <c r="D36" s="336" t="s">
        <v>272</v>
      </c>
      <c r="E36" s="336"/>
      <c r="F36" s="336"/>
      <c r="G36" s="336"/>
      <c r="H36" s="336"/>
      <c r="I36" s="336"/>
      <c r="J36" s="88"/>
    </row>
    <row r="37" spans="1:10" ht="12.75">
      <c r="A37" s="160"/>
      <c r="B37" s="88"/>
      <c r="C37" s="88" t="s">
        <v>258</v>
      </c>
      <c r="D37" s="336" t="s">
        <v>273</v>
      </c>
      <c r="E37" s="336"/>
      <c r="F37" s="336"/>
      <c r="G37" s="336"/>
      <c r="H37" s="336"/>
      <c r="I37" s="336"/>
      <c r="J37" s="88"/>
    </row>
    <row r="38" spans="1:10" ht="12.75">
      <c r="A38" s="160"/>
      <c r="B38" s="88"/>
      <c r="C38" s="88" t="s">
        <v>259</v>
      </c>
      <c r="D38" s="336" t="s">
        <v>274</v>
      </c>
      <c r="E38" s="336"/>
      <c r="F38" s="336"/>
      <c r="G38" s="336"/>
      <c r="H38" s="336"/>
      <c r="I38" s="336"/>
      <c r="J38" s="88"/>
    </row>
    <row r="39" spans="1:10" ht="12.75">
      <c r="A39" s="160"/>
      <c r="B39" s="88"/>
      <c r="C39" s="88"/>
      <c r="D39" s="263"/>
      <c r="E39" s="263"/>
      <c r="F39" s="263"/>
      <c r="G39" s="263"/>
      <c r="H39" s="263"/>
      <c r="I39" s="263"/>
      <c r="J39" s="88"/>
    </row>
    <row r="40" spans="1:10" ht="12.75">
      <c r="A40" s="160"/>
      <c r="B40" s="161" t="s">
        <v>296</v>
      </c>
      <c r="C40" s="88"/>
      <c r="D40" s="263"/>
      <c r="E40" s="263"/>
      <c r="F40" s="263"/>
      <c r="G40" s="263"/>
      <c r="H40" s="263"/>
      <c r="I40" s="263"/>
      <c r="J40" s="88"/>
    </row>
    <row r="41" spans="1:10" ht="12.75">
      <c r="A41" s="160"/>
      <c r="B41" s="89"/>
      <c r="C41" s="89"/>
      <c r="D41" s="89"/>
      <c r="E41" s="89"/>
      <c r="F41" s="89"/>
      <c r="G41" s="89"/>
      <c r="H41" s="89"/>
      <c r="I41" s="89"/>
      <c r="J41" s="89"/>
    </row>
    <row r="42" spans="1:10" ht="12.75">
      <c r="A42" s="160"/>
      <c r="B42" s="334" t="s">
        <v>297</v>
      </c>
      <c r="C42" s="335"/>
      <c r="D42" s="335"/>
      <c r="E42" s="335"/>
      <c r="F42" s="335"/>
      <c r="G42" s="335"/>
      <c r="H42" s="335"/>
      <c r="I42" s="335"/>
      <c r="J42" s="335"/>
    </row>
    <row r="43" spans="1:10" ht="12.75">
      <c r="A43" s="160"/>
      <c r="B43" s="335"/>
      <c r="C43" s="335"/>
      <c r="D43" s="335"/>
      <c r="E43" s="335"/>
      <c r="F43" s="335"/>
      <c r="G43" s="335"/>
      <c r="H43" s="335"/>
      <c r="I43" s="335"/>
      <c r="J43" s="335"/>
    </row>
    <row r="44" spans="1:10" ht="25.5" customHeight="1">
      <c r="A44" s="160"/>
      <c r="B44" s="335"/>
      <c r="C44" s="335"/>
      <c r="D44" s="335"/>
      <c r="E44" s="335"/>
      <c r="F44" s="335"/>
      <c r="G44" s="335"/>
      <c r="H44" s="335"/>
      <c r="I44" s="335"/>
      <c r="J44" s="335"/>
    </row>
    <row r="45" spans="1:10" ht="12.75" customHeight="1">
      <c r="A45" s="160"/>
      <c r="B45" s="88"/>
      <c r="C45" s="88"/>
      <c r="D45" s="88"/>
      <c r="E45" s="88"/>
      <c r="F45" s="88"/>
      <c r="G45" s="88"/>
      <c r="H45" s="88"/>
      <c r="I45" s="88"/>
      <c r="J45" s="88"/>
    </row>
    <row r="46" spans="1:10" ht="14.25" customHeight="1">
      <c r="A46" s="160"/>
      <c r="B46" s="264" t="s">
        <v>298</v>
      </c>
      <c r="C46" s="264"/>
      <c r="D46" s="264"/>
      <c r="E46" s="264"/>
      <c r="F46" s="264"/>
      <c r="G46" s="264"/>
      <c r="H46" s="88"/>
      <c r="I46" s="88"/>
      <c r="J46" s="88"/>
    </row>
    <row r="47" spans="1:10" ht="14.25" customHeight="1">
      <c r="A47" s="160"/>
      <c r="B47" s="264"/>
      <c r="C47" s="264"/>
      <c r="D47" s="264"/>
      <c r="E47" s="264"/>
      <c r="F47" s="264"/>
      <c r="G47" s="264"/>
      <c r="H47" s="88"/>
      <c r="I47" s="88"/>
      <c r="J47" s="88"/>
    </row>
    <row r="48" spans="1:10" ht="14.25" customHeight="1">
      <c r="A48" s="160"/>
      <c r="B48" s="334" t="s">
        <v>299</v>
      </c>
      <c r="C48" s="335"/>
      <c r="D48" s="335"/>
      <c r="E48" s="335"/>
      <c r="F48" s="335"/>
      <c r="G48" s="335"/>
      <c r="H48" s="335"/>
      <c r="I48" s="335"/>
      <c r="J48" s="335"/>
    </row>
    <row r="49" spans="1:10" ht="14.25" customHeight="1">
      <c r="A49" s="160"/>
      <c r="B49" s="335"/>
      <c r="C49" s="335"/>
      <c r="D49" s="335"/>
      <c r="E49" s="335"/>
      <c r="F49" s="335"/>
      <c r="G49" s="335"/>
      <c r="H49" s="335"/>
      <c r="I49" s="335"/>
      <c r="J49" s="335"/>
    </row>
    <row r="50" spans="1:10" ht="37.5" customHeight="1">
      <c r="A50" s="160"/>
      <c r="B50" s="335"/>
      <c r="C50" s="335"/>
      <c r="D50" s="335"/>
      <c r="E50" s="335"/>
      <c r="F50" s="335"/>
      <c r="G50" s="335"/>
      <c r="H50" s="335"/>
      <c r="I50" s="335"/>
      <c r="J50" s="335"/>
    </row>
    <row r="51" spans="1:10" ht="14.25" customHeight="1">
      <c r="A51" s="160"/>
      <c r="B51" s="88"/>
      <c r="C51" s="88"/>
      <c r="D51" s="88"/>
      <c r="E51" s="88"/>
      <c r="F51" s="88"/>
      <c r="G51" s="88"/>
      <c r="H51" s="88"/>
      <c r="I51" s="88"/>
      <c r="J51" s="88"/>
    </row>
    <row r="52" spans="1:10" ht="15.75" customHeight="1">
      <c r="A52" s="160"/>
      <c r="B52" s="334" t="s">
        <v>302</v>
      </c>
      <c r="C52" s="335"/>
      <c r="D52" s="335"/>
      <c r="E52" s="335"/>
      <c r="F52" s="335"/>
      <c r="G52" s="335"/>
      <c r="H52" s="335"/>
      <c r="I52" s="335"/>
      <c r="J52" s="335"/>
    </row>
    <row r="53" spans="1:10" ht="14.25" customHeight="1">
      <c r="A53" s="160"/>
      <c r="B53" s="335"/>
      <c r="C53" s="335"/>
      <c r="D53" s="335"/>
      <c r="E53" s="335"/>
      <c r="F53" s="335"/>
      <c r="G53" s="335"/>
      <c r="H53" s="335"/>
      <c r="I53" s="335"/>
      <c r="J53" s="335"/>
    </row>
    <row r="54" spans="1:10" ht="9.75" customHeight="1">
      <c r="A54" s="160"/>
      <c r="B54" s="335"/>
      <c r="C54" s="335"/>
      <c r="D54" s="335"/>
      <c r="E54" s="335"/>
      <c r="F54" s="335"/>
      <c r="G54" s="335"/>
      <c r="H54" s="335"/>
      <c r="I54" s="335"/>
      <c r="J54" s="335"/>
    </row>
    <row r="55" spans="1:10" ht="12.75" customHeight="1">
      <c r="A55" s="160"/>
      <c r="B55" s="88"/>
      <c r="C55" s="88"/>
      <c r="D55" s="88"/>
      <c r="E55" s="88"/>
      <c r="F55" s="88"/>
      <c r="G55" s="88"/>
      <c r="H55" s="88"/>
      <c r="I55" s="88"/>
      <c r="J55" s="88"/>
    </row>
    <row r="56" spans="1:10" ht="12.75" customHeight="1">
      <c r="A56" s="160"/>
      <c r="B56" s="334" t="s">
        <v>305</v>
      </c>
      <c r="C56" s="335"/>
      <c r="D56" s="335"/>
      <c r="E56" s="335"/>
      <c r="F56" s="335"/>
      <c r="G56" s="335"/>
      <c r="H56" s="335"/>
      <c r="I56" s="335"/>
      <c r="J56" s="335"/>
    </row>
    <row r="57" spans="1:10" ht="12.75" customHeight="1">
      <c r="A57" s="160"/>
      <c r="B57" s="335"/>
      <c r="C57" s="335"/>
      <c r="D57" s="335"/>
      <c r="E57" s="335"/>
      <c r="F57" s="335"/>
      <c r="G57" s="335"/>
      <c r="H57" s="335"/>
      <c r="I57" s="335"/>
      <c r="J57" s="335"/>
    </row>
    <row r="58" spans="1:10" ht="41.25" customHeight="1">
      <c r="A58" s="160"/>
      <c r="B58" s="335"/>
      <c r="C58" s="335"/>
      <c r="D58" s="335"/>
      <c r="E58" s="335"/>
      <c r="F58" s="335"/>
      <c r="G58" s="335"/>
      <c r="H58" s="335"/>
      <c r="I58" s="335"/>
      <c r="J58" s="335"/>
    </row>
    <row r="59" spans="1:10" ht="12.75" customHeight="1">
      <c r="A59" s="160"/>
      <c r="B59" s="88"/>
      <c r="C59" s="88"/>
      <c r="D59" s="88"/>
      <c r="E59" s="88"/>
      <c r="F59" s="88"/>
      <c r="G59" s="88"/>
      <c r="H59" s="88"/>
      <c r="I59" s="88"/>
      <c r="J59" s="88"/>
    </row>
    <row r="60" spans="1:10" ht="13.5" customHeight="1">
      <c r="A60" s="160"/>
      <c r="B60" s="334" t="s">
        <v>326</v>
      </c>
      <c r="C60" s="335"/>
      <c r="D60" s="335"/>
      <c r="E60" s="335"/>
      <c r="F60" s="335"/>
      <c r="G60" s="335"/>
      <c r="H60" s="335"/>
      <c r="I60" s="335"/>
      <c r="J60" s="335"/>
    </row>
    <row r="61" spans="1:10" ht="1.5" customHeight="1">
      <c r="A61" s="160"/>
      <c r="B61" s="335"/>
      <c r="C61" s="335"/>
      <c r="D61" s="335"/>
      <c r="E61" s="335"/>
      <c r="F61" s="335"/>
      <c r="G61" s="335"/>
      <c r="H61" s="335"/>
      <c r="I61" s="335"/>
      <c r="J61" s="335"/>
    </row>
    <row r="62" spans="1:10" ht="11.25" customHeight="1">
      <c r="A62" s="160"/>
      <c r="B62" s="335"/>
      <c r="C62" s="335"/>
      <c r="D62" s="335"/>
      <c r="E62" s="335"/>
      <c r="F62" s="335"/>
      <c r="G62" s="335"/>
      <c r="H62" s="335"/>
      <c r="I62" s="335"/>
      <c r="J62" s="335"/>
    </row>
    <row r="63" spans="1:10" ht="13.5" customHeight="1">
      <c r="A63" s="160"/>
      <c r="B63" s="88"/>
      <c r="C63" s="88"/>
      <c r="D63" s="88"/>
      <c r="E63" s="88"/>
      <c r="F63" s="88"/>
      <c r="G63" s="88"/>
      <c r="H63" s="88"/>
      <c r="I63" s="88"/>
      <c r="J63" s="88"/>
    </row>
    <row r="64" spans="1:10" ht="13.5" customHeight="1">
      <c r="A64" s="160"/>
      <c r="B64" s="161" t="s">
        <v>300</v>
      </c>
      <c r="C64" s="88"/>
      <c r="D64" s="88"/>
      <c r="E64" s="88"/>
      <c r="F64" s="88"/>
      <c r="G64" s="88"/>
      <c r="H64" s="88"/>
      <c r="I64" s="88"/>
      <c r="J64" s="88"/>
    </row>
    <row r="65" spans="1:10" ht="10.5" customHeight="1">
      <c r="A65" s="160"/>
      <c r="B65" s="88"/>
      <c r="C65" s="88"/>
      <c r="D65" s="88"/>
      <c r="E65" s="88"/>
      <c r="F65" s="88"/>
      <c r="G65" s="88"/>
      <c r="H65" s="88"/>
      <c r="I65" s="88"/>
      <c r="J65" s="88"/>
    </row>
    <row r="66" spans="1:10" ht="25.5" customHeight="1">
      <c r="A66" s="160"/>
      <c r="B66" s="334" t="s">
        <v>301</v>
      </c>
      <c r="C66" s="335"/>
      <c r="D66" s="335"/>
      <c r="E66" s="335"/>
      <c r="F66" s="335"/>
      <c r="G66" s="335"/>
      <c r="H66" s="335"/>
      <c r="I66" s="335"/>
      <c r="J66" s="335"/>
    </row>
    <row r="67" spans="1:10" ht="25.5" customHeight="1">
      <c r="A67" s="160"/>
      <c r="B67" s="335"/>
      <c r="C67" s="335"/>
      <c r="D67" s="335"/>
      <c r="E67" s="335"/>
      <c r="F67" s="335"/>
      <c r="G67" s="335"/>
      <c r="H67" s="335"/>
      <c r="I67" s="335"/>
      <c r="J67" s="335"/>
    </row>
    <row r="68" spans="1:10" ht="25.5" customHeight="1">
      <c r="A68" s="160"/>
      <c r="B68" s="335"/>
      <c r="C68" s="335"/>
      <c r="D68" s="335"/>
      <c r="E68" s="335"/>
      <c r="F68" s="335"/>
      <c r="G68" s="335"/>
      <c r="H68" s="335"/>
      <c r="I68" s="335"/>
      <c r="J68" s="335"/>
    </row>
    <row r="69" spans="1:10" ht="12.75">
      <c r="A69" s="160"/>
      <c r="B69" s="89"/>
      <c r="C69" s="89"/>
      <c r="D69" s="89"/>
      <c r="E69" s="89"/>
      <c r="F69" s="89"/>
      <c r="G69" s="89"/>
      <c r="H69" s="89"/>
      <c r="I69" s="89"/>
      <c r="J69" s="89"/>
    </row>
    <row r="70" spans="1:3" ht="12.75">
      <c r="A70" s="160"/>
      <c r="B70" s="161"/>
      <c r="C70" s="161"/>
    </row>
    <row r="71" spans="1:3" ht="13.5" customHeight="1">
      <c r="A71" s="160" t="s">
        <v>71</v>
      </c>
      <c r="B71" s="161" t="s">
        <v>13</v>
      </c>
      <c r="C71" s="161"/>
    </row>
    <row r="72" spans="1:3" ht="12.75">
      <c r="A72" s="160"/>
      <c r="B72" s="161"/>
      <c r="C72" s="161"/>
    </row>
    <row r="73" spans="1:10" ht="12.75">
      <c r="A73" s="160"/>
      <c r="B73" s="334" t="s">
        <v>200</v>
      </c>
      <c r="C73" s="335"/>
      <c r="D73" s="335"/>
      <c r="E73" s="335"/>
      <c r="F73" s="335"/>
      <c r="G73" s="335"/>
      <c r="H73" s="335"/>
      <c r="I73" s="335"/>
      <c r="J73" s="335"/>
    </row>
    <row r="74" spans="1:10" ht="12.75">
      <c r="A74" s="160"/>
      <c r="B74" s="89"/>
      <c r="C74" s="89"/>
      <c r="D74" s="89"/>
      <c r="E74" s="89"/>
      <c r="F74" s="89"/>
      <c r="G74" s="89"/>
      <c r="H74" s="89"/>
      <c r="I74" s="89"/>
      <c r="J74" s="89"/>
    </row>
    <row r="75" spans="1:3" ht="12.75">
      <c r="A75" s="160"/>
      <c r="B75" s="161"/>
      <c r="C75" s="161"/>
    </row>
    <row r="76" spans="1:3" ht="12.75">
      <c r="A76" s="160" t="s">
        <v>72</v>
      </c>
      <c r="B76" s="161" t="s">
        <v>14</v>
      </c>
      <c r="C76" s="161"/>
    </row>
    <row r="77" spans="1:3" ht="12.75">
      <c r="A77" s="160"/>
      <c r="B77" s="161"/>
      <c r="C77" s="161"/>
    </row>
    <row r="78" spans="1:10" ht="12" customHeight="1">
      <c r="A78" s="160"/>
      <c r="B78" s="350" t="s">
        <v>346</v>
      </c>
      <c r="C78" s="335"/>
      <c r="D78" s="335"/>
      <c r="E78" s="335"/>
      <c r="F78" s="335"/>
      <c r="G78" s="335"/>
      <c r="H78" s="335"/>
      <c r="I78" s="335"/>
      <c r="J78" s="335"/>
    </row>
    <row r="79" spans="1:10" ht="13.5" customHeight="1">
      <c r="A79" s="160"/>
      <c r="B79" s="350" t="s">
        <v>345</v>
      </c>
      <c r="C79" s="335"/>
      <c r="D79" s="335"/>
      <c r="E79" s="335"/>
      <c r="F79" s="335"/>
      <c r="G79" s="335"/>
      <c r="H79" s="335"/>
      <c r="I79" s="335"/>
      <c r="J79" s="335"/>
    </row>
    <row r="80" spans="1:3" ht="12.75">
      <c r="A80" s="160"/>
      <c r="C80" s="161"/>
    </row>
    <row r="81" spans="1:3" ht="12.75">
      <c r="A81" s="160"/>
      <c r="B81" s="161"/>
      <c r="C81" s="161"/>
    </row>
    <row r="82" spans="1:3" ht="12.75">
      <c r="A82" s="160" t="s">
        <v>73</v>
      </c>
      <c r="B82" s="161" t="s">
        <v>15</v>
      </c>
      <c r="C82" s="161"/>
    </row>
    <row r="83" spans="1:3" ht="12.75">
      <c r="A83" s="160"/>
      <c r="B83" s="161"/>
      <c r="C83" s="161"/>
    </row>
    <row r="84" spans="1:10" ht="12" customHeight="1">
      <c r="A84" s="160"/>
      <c r="B84" s="334" t="s">
        <v>221</v>
      </c>
      <c r="C84" s="335"/>
      <c r="D84" s="335"/>
      <c r="E84" s="335"/>
      <c r="F84" s="335"/>
      <c r="G84" s="335"/>
      <c r="H84" s="335"/>
      <c r="I84" s="335"/>
      <c r="J84" s="335"/>
    </row>
    <row r="85" spans="1:10" ht="12" customHeight="1" hidden="1">
      <c r="A85" s="160"/>
      <c r="B85" s="335"/>
      <c r="C85" s="335"/>
      <c r="D85" s="335"/>
      <c r="E85" s="335"/>
      <c r="F85" s="335"/>
      <c r="G85" s="335"/>
      <c r="H85" s="335"/>
      <c r="I85" s="335"/>
      <c r="J85" s="335"/>
    </row>
    <row r="86" spans="1:10" ht="12.75">
      <c r="A86" s="160"/>
      <c r="B86" s="89"/>
      <c r="C86" s="89"/>
      <c r="D86" s="89"/>
      <c r="E86" s="89"/>
      <c r="F86" s="89"/>
      <c r="G86" s="89"/>
      <c r="H86" s="89"/>
      <c r="I86" s="89"/>
      <c r="J86" s="89"/>
    </row>
    <row r="87" spans="1:3" ht="12.75">
      <c r="A87" s="160"/>
      <c r="C87" s="161"/>
    </row>
    <row r="88" spans="1:3" ht="12.75">
      <c r="A88" s="163" t="s">
        <v>74</v>
      </c>
      <c r="B88" s="161" t="s">
        <v>16</v>
      </c>
      <c r="C88" s="161"/>
    </row>
    <row r="89" spans="1:3" ht="12.75">
      <c r="A89" s="160"/>
      <c r="B89" s="161"/>
      <c r="C89" s="161"/>
    </row>
    <row r="90" spans="1:3" ht="12.75">
      <c r="A90" s="160"/>
      <c r="B90" s="4" t="s">
        <v>124</v>
      </c>
      <c r="C90" s="161"/>
    </row>
    <row r="91" spans="1:3" ht="12.75">
      <c r="A91" s="160"/>
      <c r="B91" s="161"/>
      <c r="C91" s="161"/>
    </row>
    <row r="92" spans="1:3" ht="12.75">
      <c r="A92" s="160"/>
      <c r="B92" s="161"/>
      <c r="C92" s="161"/>
    </row>
    <row r="93" spans="1:3" ht="12.75">
      <c r="A93" s="160" t="s">
        <v>75</v>
      </c>
      <c r="B93" s="161" t="s">
        <v>7</v>
      </c>
      <c r="C93" s="161"/>
    </row>
    <row r="94" spans="1:3" ht="12.75">
      <c r="A94" s="160"/>
      <c r="B94" s="161"/>
      <c r="C94" s="161"/>
    </row>
    <row r="95" spans="1:10" ht="12.75">
      <c r="A95" s="160"/>
      <c r="B95" s="334" t="s">
        <v>327</v>
      </c>
      <c r="C95" s="335"/>
      <c r="D95" s="335"/>
      <c r="E95" s="335"/>
      <c r="F95" s="335"/>
      <c r="G95" s="335"/>
      <c r="H95" s="335"/>
      <c r="I95" s="335"/>
      <c r="J95" s="335"/>
    </row>
    <row r="96" spans="1:10" ht="12.75">
      <c r="A96" s="160"/>
      <c r="B96" s="334"/>
      <c r="C96" s="335"/>
      <c r="D96" s="335"/>
      <c r="E96" s="335"/>
      <c r="F96" s="335"/>
      <c r="G96" s="335"/>
      <c r="H96" s="335"/>
      <c r="I96" s="335"/>
      <c r="J96" s="335"/>
    </row>
    <row r="97" spans="1:10" ht="12.75">
      <c r="A97" s="160"/>
      <c r="B97" s="89"/>
      <c r="C97" s="89"/>
      <c r="D97" s="89"/>
      <c r="E97" s="89"/>
      <c r="F97" s="89"/>
      <c r="G97" s="89"/>
      <c r="H97" s="89"/>
      <c r="I97" s="89"/>
      <c r="J97" s="89"/>
    </row>
    <row r="98" spans="1:10" ht="12.75" customHeight="1">
      <c r="A98" s="160"/>
      <c r="B98" s="334" t="s">
        <v>141</v>
      </c>
      <c r="C98" s="335"/>
      <c r="D98" s="335"/>
      <c r="E98" s="335"/>
      <c r="F98" s="335"/>
      <c r="G98" s="335"/>
      <c r="H98" s="335"/>
      <c r="I98" s="335"/>
      <c r="J98" s="335"/>
    </row>
    <row r="99" spans="1:10" ht="12.75">
      <c r="A99" s="160"/>
      <c r="B99" s="335"/>
      <c r="C99" s="335"/>
      <c r="D99" s="335"/>
      <c r="E99" s="335"/>
      <c r="F99" s="335"/>
      <c r="G99" s="335"/>
      <c r="H99" s="335"/>
      <c r="I99" s="335"/>
      <c r="J99" s="335"/>
    </row>
    <row r="100" spans="1:3" ht="12.75">
      <c r="A100" s="160"/>
      <c r="B100" s="161"/>
      <c r="C100" s="161"/>
    </row>
    <row r="101" spans="1:3" ht="12.75">
      <c r="A101" s="160"/>
      <c r="B101" s="161"/>
      <c r="C101" s="161"/>
    </row>
    <row r="102" spans="1:5" ht="12.75">
      <c r="A102" s="163" t="s">
        <v>76</v>
      </c>
      <c r="B102" s="161" t="s">
        <v>17</v>
      </c>
      <c r="C102" s="161"/>
      <c r="E102" s="164"/>
    </row>
    <row r="103" spans="1:3" ht="12.75">
      <c r="A103" s="160"/>
      <c r="B103" s="161"/>
      <c r="C103" s="161"/>
    </row>
    <row r="104" spans="1:10" ht="12.75">
      <c r="A104" s="160"/>
      <c r="B104" s="334" t="s">
        <v>347</v>
      </c>
      <c r="C104" s="335"/>
      <c r="D104" s="335"/>
      <c r="E104" s="335"/>
      <c r="F104" s="335"/>
      <c r="G104" s="335"/>
      <c r="H104" s="335"/>
      <c r="I104" s="335"/>
      <c r="J104" s="335"/>
    </row>
    <row r="105" spans="1:3" ht="12.75">
      <c r="A105" s="160"/>
      <c r="C105" s="161"/>
    </row>
    <row r="106" spans="1:2" ht="12.75">
      <c r="A106" s="160"/>
      <c r="B106" s="161"/>
    </row>
    <row r="107" spans="1:9" ht="12.75">
      <c r="A107" s="160" t="s">
        <v>77</v>
      </c>
      <c r="B107" s="165" t="s">
        <v>8</v>
      </c>
      <c r="C107" s="161"/>
      <c r="E107" s="126"/>
      <c r="F107" s="126"/>
      <c r="G107" s="126"/>
      <c r="H107" s="126"/>
      <c r="I107" s="126"/>
    </row>
    <row r="108" spans="1:9" ht="12.75">
      <c r="A108" s="160"/>
      <c r="B108" s="165"/>
      <c r="C108" s="161"/>
      <c r="E108" s="126"/>
      <c r="F108" s="126"/>
      <c r="G108" s="126"/>
      <c r="H108" s="126"/>
      <c r="I108" s="126"/>
    </row>
    <row r="109" spans="1:9" ht="12.75">
      <c r="A109" s="163"/>
      <c r="B109" s="4" t="s">
        <v>114</v>
      </c>
      <c r="C109" s="161"/>
      <c r="E109" s="126"/>
      <c r="F109" s="126"/>
      <c r="G109" s="126"/>
      <c r="H109" s="126"/>
      <c r="I109" s="126"/>
    </row>
    <row r="110" spans="1:9" ht="12.75">
      <c r="A110" s="163"/>
      <c r="C110" s="161"/>
      <c r="E110" s="126"/>
      <c r="F110" s="126"/>
      <c r="G110" s="126"/>
      <c r="H110" s="126"/>
      <c r="I110" s="126"/>
    </row>
    <row r="111" spans="1:9" ht="12.75">
      <c r="A111" s="163"/>
      <c r="B111" s="4" t="s">
        <v>105</v>
      </c>
      <c r="C111" s="161"/>
      <c r="E111" s="126"/>
      <c r="F111" s="126"/>
      <c r="G111" s="126"/>
      <c r="H111" s="126"/>
      <c r="I111" s="126"/>
    </row>
    <row r="112" spans="1:9" ht="12.75">
      <c r="A112" s="163"/>
      <c r="C112" s="161"/>
      <c r="E112" s="126"/>
      <c r="F112" s="126"/>
      <c r="G112" s="126"/>
      <c r="H112" s="126"/>
      <c r="I112" s="126"/>
    </row>
    <row r="113" spans="1:9" ht="12.75">
      <c r="A113" s="163"/>
      <c r="C113" s="161"/>
      <c r="D113" s="4" t="s">
        <v>106</v>
      </c>
      <c r="E113" s="166" t="s">
        <v>206</v>
      </c>
      <c r="F113" s="126"/>
      <c r="G113" s="126"/>
      <c r="H113" s="126"/>
      <c r="I113" s="126"/>
    </row>
    <row r="114" spans="1:9" ht="12.75">
      <c r="A114" s="163"/>
      <c r="C114" s="161"/>
      <c r="E114" s="126"/>
      <c r="F114" s="126"/>
      <c r="G114" s="126"/>
      <c r="H114" s="126"/>
      <c r="I114" s="126"/>
    </row>
    <row r="115" spans="1:9" ht="12.75">
      <c r="A115" s="163"/>
      <c r="C115" s="161"/>
      <c r="D115" s="4" t="s">
        <v>107</v>
      </c>
      <c r="E115" s="166" t="s">
        <v>125</v>
      </c>
      <c r="F115" s="126"/>
      <c r="G115" s="126"/>
      <c r="H115" s="126"/>
      <c r="I115" s="126"/>
    </row>
    <row r="116" spans="1:9" ht="12.75">
      <c r="A116" s="163"/>
      <c r="C116" s="161"/>
      <c r="E116" s="126"/>
      <c r="F116" s="126"/>
      <c r="G116" s="126"/>
      <c r="H116" s="126"/>
      <c r="I116" s="126"/>
    </row>
    <row r="117" spans="1:9" ht="12.75">
      <c r="A117" s="163"/>
      <c r="C117" s="161"/>
      <c r="D117" s="4" t="s">
        <v>108</v>
      </c>
      <c r="E117" s="166" t="s">
        <v>147</v>
      </c>
      <c r="F117" s="126"/>
      <c r="G117" s="126"/>
      <c r="H117" s="126"/>
      <c r="I117" s="126"/>
    </row>
    <row r="118" spans="1:9" ht="12.75">
      <c r="A118" s="163"/>
      <c r="B118" s="161"/>
      <c r="C118" s="161"/>
      <c r="E118" s="166"/>
      <c r="F118" s="126"/>
      <c r="G118" s="126"/>
      <c r="H118" s="126"/>
      <c r="I118" s="126"/>
    </row>
    <row r="119" spans="1:9" ht="12.75">
      <c r="A119" s="163"/>
      <c r="B119" s="161"/>
      <c r="C119" s="161"/>
      <c r="E119" s="166"/>
      <c r="F119" s="126"/>
      <c r="G119" s="126"/>
      <c r="H119" s="126"/>
      <c r="I119" s="126"/>
    </row>
    <row r="120" spans="1:10" ht="13.5" thickBot="1">
      <c r="A120" s="163"/>
      <c r="B120" s="161"/>
      <c r="C120" s="161"/>
      <c r="E120" s="343" t="s">
        <v>25</v>
      </c>
      <c r="F120" s="343"/>
      <c r="G120" s="343"/>
      <c r="H120" s="343"/>
      <c r="I120" s="343"/>
      <c r="J120" s="343"/>
    </row>
    <row r="121" spans="1:10" ht="12.75">
      <c r="A121" s="163"/>
      <c r="B121" s="161"/>
      <c r="C121" s="161"/>
      <c r="E121" s="180"/>
      <c r="F121" s="180"/>
      <c r="G121" s="180"/>
      <c r="H121" s="180"/>
      <c r="I121" s="180"/>
      <c r="J121" s="180"/>
    </row>
    <row r="122" spans="1:10" ht="12.75">
      <c r="A122" s="163"/>
      <c r="B122" s="161"/>
      <c r="C122" s="161"/>
      <c r="D122" s="12"/>
      <c r="E122" s="211" t="s">
        <v>10</v>
      </c>
      <c r="F122" s="211" t="s">
        <v>9</v>
      </c>
      <c r="G122" s="211" t="s">
        <v>110</v>
      </c>
      <c r="H122" s="211"/>
      <c r="I122" s="211" t="s">
        <v>117</v>
      </c>
      <c r="J122" s="211" t="s">
        <v>113</v>
      </c>
    </row>
    <row r="123" spans="1:10" ht="12.75">
      <c r="A123" s="163"/>
      <c r="B123" s="161"/>
      <c r="C123" s="161"/>
      <c r="D123" s="12"/>
      <c r="E123" s="211" t="s">
        <v>109</v>
      </c>
      <c r="F123" s="211" t="s">
        <v>109</v>
      </c>
      <c r="G123" s="211"/>
      <c r="H123" s="211"/>
      <c r="I123" s="211"/>
      <c r="J123" s="211"/>
    </row>
    <row r="124" spans="1:10" ht="12.75">
      <c r="A124" s="163"/>
      <c r="B124" s="161"/>
      <c r="C124" s="161"/>
      <c r="D124" s="12"/>
      <c r="E124" s="211" t="s">
        <v>27</v>
      </c>
      <c r="F124" s="211" t="s">
        <v>27</v>
      </c>
      <c r="G124" s="211" t="s">
        <v>27</v>
      </c>
      <c r="H124" s="211"/>
      <c r="I124" s="211" t="s">
        <v>27</v>
      </c>
      <c r="J124" s="211" t="s">
        <v>27</v>
      </c>
    </row>
    <row r="125" spans="1:10" ht="12.75">
      <c r="A125" s="163"/>
      <c r="B125" s="161"/>
      <c r="C125" s="161"/>
      <c r="D125" s="12"/>
      <c r="E125" s="211"/>
      <c r="F125" s="211"/>
      <c r="G125" s="211"/>
      <c r="H125" s="211"/>
      <c r="I125" s="211"/>
      <c r="J125" s="211"/>
    </row>
    <row r="126" spans="1:10" ht="12.75">
      <c r="A126" s="163"/>
      <c r="B126" s="161"/>
      <c r="C126" s="161"/>
      <c r="D126" s="12" t="s">
        <v>11</v>
      </c>
      <c r="E126" s="168">
        <v>1948</v>
      </c>
      <c r="F126" s="168">
        <v>412272</v>
      </c>
      <c r="G126" s="168">
        <v>20</v>
      </c>
      <c r="H126" s="168"/>
      <c r="I126" s="168">
        <v>0</v>
      </c>
      <c r="J126" s="168">
        <f>SUM(E126:I126)</f>
        <v>414240</v>
      </c>
    </row>
    <row r="127" spans="1:10" ht="12.75">
      <c r="A127" s="163"/>
      <c r="B127" s="161"/>
      <c r="C127" s="161"/>
      <c r="D127" s="12" t="s">
        <v>111</v>
      </c>
      <c r="E127" s="315">
        <v>127888</v>
      </c>
      <c r="F127" s="315">
        <v>62738</v>
      </c>
      <c r="G127" s="315">
        <v>10188</v>
      </c>
      <c r="H127" s="169"/>
      <c r="I127" s="169">
        <v>-200814</v>
      </c>
      <c r="J127" s="168">
        <f>SUM(E127:I127)</f>
        <v>0</v>
      </c>
    </row>
    <row r="128" spans="1:10" ht="12.75">
      <c r="A128" s="163"/>
      <c r="B128" s="161"/>
      <c r="C128" s="161"/>
      <c r="D128" s="12" t="s">
        <v>112</v>
      </c>
      <c r="E128" s="316">
        <f>+E126+E127</f>
        <v>129836</v>
      </c>
      <c r="F128" s="316">
        <f>+F126+F127</f>
        <v>475010</v>
      </c>
      <c r="G128" s="316">
        <f>+G126+G127</f>
        <v>10208</v>
      </c>
      <c r="H128" s="316"/>
      <c r="I128" s="316">
        <f>+I126+I127</f>
        <v>-200814</v>
      </c>
      <c r="J128" s="316">
        <f>SUM(E128:I128)</f>
        <v>414240</v>
      </c>
    </row>
    <row r="129" spans="1:10" ht="12.75">
      <c r="A129" s="163"/>
      <c r="B129" s="161"/>
      <c r="C129" s="161"/>
      <c r="D129" s="12"/>
      <c r="E129" s="168"/>
      <c r="F129" s="168"/>
      <c r="G129" s="168"/>
      <c r="H129" s="168"/>
      <c r="I129" s="168"/>
      <c r="J129" s="168"/>
    </row>
    <row r="130" spans="1:10" ht="12.75">
      <c r="A130" s="163"/>
      <c r="B130" s="161"/>
      <c r="C130" s="161"/>
      <c r="D130" s="12" t="s">
        <v>40</v>
      </c>
      <c r="E130" s="168">
        <v>3486</v>
      </c>
      <c r="F130" s="168">
        <v>22034</v>
      </c>
      <c r="G130" s="168">
        <v>-1845</v>
      </c>
      <c r="H130" s="168"/>
      <c r="I130" s="168">
        <v>1498</v>
      </c>
      <c r="J130" s="168">
        <f>SUM(E130:I130)</f>
        <v>25173</v>
      </c>
    </row>
    <row r="131" spans="1:10" ht="12.75">
      <c r="A131" s="163"/>
      <c r="B131" s="161"/>
      <c r="C131" s="161"/>
      <c r="D131" s="12"/>
      <c r="E131" s="12"/>
      <c r="F131" s="12"/>
      <c r="G131" s="12"/>
      <c r="H131" s="12"/>
      <c r="I131" s="12"/>
      <c r="J131" s="12"/>
    </row>
    <row r="132" spans="1:10" ht="12.75">
      <c r="A132" s="163"/>
      <c r="B132" s="161"/>
      <c r="C132" s="161"/>
      <c r="D132" s="12" t="s">
        <v>68</v>
      </c>
      <c r="E132" s="168">
        <v>2373</v>
      </c>
      <c r="F132" s="168">
        <v>16031</v>
      </c>
      <c r="G132" s="168">
        <v>-1917</v>
      </c>
      <c r="H132" s="168"/>
      <c r="I132" s="168">
        <v>1498</v>
      </c>
      <c r="J132" s="168">
        <f>SUM(E132:I132)</f>
        <v>17985</v>
      </c>
    </row>
    <row r="133" spans="1:10" ht="12.75">
      <c r="A133" s="163"/>
      <c r="B133" s="161"/>
      <c r="C133" s="161"/>
      <c r="E133" s="317"/>
      <c r="F133" s="317"/>
      <c r="G133" s="317"/>
      <c r="H133" s="317"/>
      <c r="I133" s="317"/>
      <c r="J133" s="317"/>
    </row>
    <row r="134" spans="5:9" ht="12.75">
      <c r="E134" s="126"/>
      <c r="F134" s="126"/>
      <c r="G134" s="126"/>
      <c r="H134" s="126"/>
      <c r="I134" s="126"/>
    </row>
    <row r="135" spans="1:3" ht="12.75">
      <c r="A135" s="163" t="s">
        <v>78</v>
      </c>
      <c r="B135" s="161" t="s">
        <v>18</v>
      </c>
      <c r="C135" s="161"/>
    </row>
    <row r="136" spans="1:3" ht="12.75">
      <c r="A136" s="160"/>
      <c r="B136" s="161"/>
      <c r="C136" s="161"/>
    </row>
    <row r="137" spans="1:10" ht="12.75">
      <c r="A137" s="160"/>
      <c r="B137" s="334" t="s">
        <v>154</v>
      </c>
      <c r="C137" s="335"/>
      <c r="D137" s="335"/>
      <c r="E137" s="335"/>
      <c r="F137" s="335"/>
      <c r="G137" s="335"/>
      <c r="H137" s="335"/>
      <c r="I137" s="335"/>
      <c r="J137" s="335"/>
    </row>
    <row r="138" spans="1:10" ht="12.75">
      <c r="A138" s="160"/>
      <c r="B138" s="88"/>
      <c r="C138" s="88"/>
      <c r="D138" s="88"/>
      <c r="E138" s="88"/>
      <c r="F138" s="88"/>
      <c r="G138" s="88"/>
      <c r="H138" s="88"/>
      <c r="I138" s="88"/>
      <c r="J138" s="88"/>
    </row>
    <row r="139" spans="1:3" ht="12.75">
      <c r="A139" s="160"/>
      <c r="B139" s="161"/>
      <c r="C139" s="161"/>
    </row>
    <row r="140" spans="1:4" ht="12.75">
      <c r="A140" s="160" t="s">
        <v>79</v>
      </c>
      <c r="B140" s="161" t="s">
        <v>19</v>
      </c>
      <c r="D140" s="161"/>
    </row>
    <row r="141" spans="1:9" ht="12.75">
      <c r="A141" s="160"/>
      <c r="B141" s="39"/>
      <c r="C141" s="12"/>
      <c r="D141" s="39"/>
      <c r="E141" s="12"/>
      <c r="F141" s="12"/>
      <c r="G141" s="12"/>
      <c r="H141" s="12"/>
      <c r="I141" s="12"/>
    </row>
    <row r="142" spans="1:10" ht="12.75">
      <c r="A142" s="160"/>
      <c r="B142" s="262" t="s">
        <v>293</v>
      </c>
      <c r="C142" s="249"/>
      <c r="D142" s="253"/>
      <c r="E142" s="249"/>
      <c r="F142" s="249"/>
      <c r="G142" s="249"/>
      <c r="H142" s="249"/>
      <c r="I142" s="249"/>
      <c r="J142" s="220"/>
    </row>
    <row r="143" spans="1:4" ht="12.75">
      <c r="A143" s="160"/>
      <c r="B143" s="170"/>
      <c r="D143" s="161"/>
    </row>
    <row r="144" spans="1:4" ht="12.75">
      <c r="A144" s="160"/>
      <c r="D144" s="161"/>
    </row>
    <row r="145" spans="1:3" ht="12.75">
      <c r="A145" s="171" t="s">
        <v>80</v>
      </c>
      <c r="B145" s="161" t="s">
        <v>20</v>
      </c>
      <c r="C145" s="161"/>
    </row>
    <row r="146" spans="1:3" ht="12.75">
      <c r="A146" s="160"/>
      <c r="B146" s="161"/>
      <c r="C146" s="161"/>
    </row>
    <row r="147" spans="1:10" ht="13.5" customHeight="1">
      <c r="A147" s="160"/>
      <c r="B147" s="350" t="s">
        <v>294</v>
      </c>
      <c r="C147" s="335"/>
      <c r="D147" s="335"/>
      <c r="E147" s="335"/>
      <c r="F147" s="335"/>
      <c r="G147" s="335"/>
      <c r="H147" s="335"/>
      <c r="I147" s="335"/>
      <c r="J147" s="335"/>
    </row>
    <row r="148" spans="1:10" ht="13.5" customHeight="1">
      <c r="A148" s="160"/>
      <c r="B148" s="334"/>
      <c r="C148" s="335"/>
      <c r="D148" s="335"/>
      <c r="E148" s="335"/>
      <c r="F148" s="335"/>
      <c r="G148" s="335"/>
      <c r="H148" s="335"/>
      <c r="I148" s="335"/>
      <c r="J148" s="335"/>
    </row>
    <row r="149" spans="1:3" ht="12.75">
      <c r="A149" s="160"/>
      <c r="B149" s="161"/>
      <c r="C149" s="161"/>
    </row>
    <row r="150" spans="1:3" ht="12.75">
      <c r="A150" s="160"/>
      <c r="C150" s="161"/>
    </row>
    <row r="151" spans="1:3" ht="12.75">
      <c r="A151" s="160" t="s">
        <v>81</v>
      </c>
      <c r="B151" s="161" t="s">
        <v>21</v>
      </c>
      <c r="C151" s="161"/>
    </row>
    <row r="152" spans="1:3" ht="12.75">
      <c r="A152" s="160"/>
      <c r="B152" s="161"/>
      <c r="C152" s="161"/>
    </row>
    <row r="153" spans="1:10" ht="40.5" customHeight="1">
      <c r="A153" s="160"/>
      <c r="B153" s="351" t="s">
        <v>328</v>
      </c>
      <c r="C153" s="352"/>
      <c r="D153" s="352"/>
      <c r="E153" s="352"/>
      <c r="F153" s="352"/>
      <c r="G153" s="352"/>
      <c r="H153" s="352"/>
      <c r="I153" s="352"/>
      <c r="J153" s="352"/>
    </row>
    <row r="154" spans="1:10" ht="12.75">
      <c r="A154" s="160"/>
      <c r="B154" s="351"/>
      <c r="C154" s="352"/>
      <c r="D154" s="352"/>
      <c r="E154" s="352"/>
      <c r="F154" s="352"/>
      <c r="G154" s="352"/>
      <c r="H154" s="352"/>
      <c r="I154" s="352"/>
      <c r="J154" s="352"/>
    </row>
    <row r="155" spans="1:3" ht="12.75">
      <c r="A155" s="160"/>
      <c r="C155" s="161"/>
    </row>
    <row r="156" spans="1:10" ht="12.75">
      <c r="A156" s="160"/>
      <c r="B156" s="353" t="s">
        <v>216</v>
      </c>
      <c r="C156" s="349"/>
      <c r="D156" s="349"/>
      <c r="E156" s="349"/>
      <c r="F156" s="349"/>
      <c r="G156" s="349"/>
      <c r="H156" s="349"/>
      <c r="I156" s="349"/>
      <c r="J156" s="349"/>
    </row>
    <row r="157" spans="1:10" ht="12.75">
      <c r="A157" s="160"/>
      <c r="B157" s="89"/>
      <c r="C157" s="89"/>
      <c r="D157" s="89"/>
      <c r="E157" s="89"/>
      <c r="F157" s="89"/>
      <c r="G157" s="89"/>
      <c r="H157" s="89"/>
      <c r="I157" s="89"/>
      <c r="J157" s="89"/>
    </row>
    <row r="158" ht="12.75">
      <c r="A158" s="160"/>
    </row>
    <row r="159" spans="1:10" ht="15" customHeight="1">
      <c r="A159" s="207" t="s">
        <v>126</v>
      </c>
      <c r="B159" s="208" t="s">
        <v>145</v>
      </c>
      <c r="C159" s="209"/>
      <c r="D159" s="209"/>
      <c r="E159" s="209"/>
      <c r="F159" s="209"/>
      <c r="G159" s="209"/>
      <c r="H159" s="209"/>
      <c r="I159" s="209"/>
      <c r="J159" s="209"/>
    </row>
    <row r="160" ht="12.75">
      <c r="A160" s="160"/>
    </row>
    <row r="161" spans="1:3" ht="12.75">
      <c r="A161" s="160" t="s">
        <v>82</v>
      </c>
      <c r="B161" s="161" t="s">
        <v>22</v>
      </c>
      <c r="C161" s="161"/>
    </row>
    <row r="162" ht="12.75">
      <c r="C162" s="161"/>
    </row>
    <row r="163" spans="2:10" ht="79.5" customHeight="1">
      <c r="B163" s="346" t="s">
        <v>348</v>
      </c>
      <c r="C163" s="347"/>
      <c r="D163" s="347"/>
      <c r="E163" s="347"/>
      <c r="F163" s="347"/>
      <c r="G163" s="347"/>
      <c r="H163" s="347"/>
      <c r="I163" s="347"/>
      <c r="J163" s="347"/>
    </row>
    <row r="164" ht="13.5" customHeight="1">
      <c r="C164" s="161"/>
    </row>
    <row r="165" ht="12.75">
      <c r="C165" s="161"/>
    </row>
    <row r="166" spans="1:3" ht="12.75">
      <c r="A166" s="160" t="s">
        <v>83</v>
      </c>
      <c r="B166" s="161" t="s">
        <v>329</v>
      </c>
      <c r="C166" s="161"/>
    </row>
    <row r="167" ht="12.75">
      <c r="C167" s="161"/>
    </row>
    <row r="168" spans="2:10" ht="18" customHeight="1">
      <c r="B168" s="221"/>
      <c r="C168" s="227"/>
      <c r="D168" s="228"/>
      <c r="E168" s="229"/>
      <c r="F168" s="237" t="s">
        <v>330</v>
      </c>
      <c r="G168" s="339" t="s">
        <v>318</v>
      </c>
      <c r="H168" s="340"/>
      <c r="I168" s="237" t="s">
        <v>195</v>
      </c>
      <c r="J168" s="237" t="s">
        <v>195</v>
      </c>
    </row>
    <row r="169" spans="2:10" ht="12.75">
      <c r="B169" s="221"/>
      <c r="C169" s="235" t="s">
        <v>198</v>
      </c>
      <c r="D169" s="236"/>
      <c r="E169" s="223"/>
      <c r="F169" s="225"/>
      <c r="G169" s="248"/>
      <c r="H169" s="223"/>
      <c r="I169" s="225"/>
      <c r="J169" s="225"/>
    </row>
    <row r="170" spans="2:10" ht="12.75">
      <c r="B170" s="222"/>
      <c r="C170" s="224"/>
      <c r="D170" s="230"/>
      <c r="E170" s="223"/>
      <c r="F170" s="225" t="s">
        <v>196</v>
      </c>
      <c r="G170" s="341" t="s">
        <v>196</v>
      </c>
      <c r="H170" s="342"/>
      <c r="I170" s="225" t="s">
        <v>196</v>
      </c>
      <c r="J170" s="225" t="s">
        <v>197</v>
      </c>
    </row>
    <row r="171" spans="2:10" ht="12.75">
      <c r="B171" s="222"/>
      <c r="C171" s="224"/>
      <c r="D171" s="230"/>
      <c r="E171" s="223"/>
      <c r="F171" s="318"/>
      <c r="G171" s="288"/>
      <c r="H171" s="291"/>
      <c r="I171" s="320"/>
      <c r="J171" s="320"/>
    </row>
    <row r="172" spans="2:10" ht="12.75">
      <c r="B172" s="222"/>
      <c r="C172" s="234" t="s">
        <v>11</v>
      </c>
      <c r="D172" s="230"/>
      <c r="E172" s="223"/>
      <c r="F172" s="319">
        <f>+'P&amp;L'!B19</f>
        <v>102169</v>
      </c>
      <c r="G172" s="289">
        <v>98628</v>
      </c>
      <c r="H172" s="292">
        <v>93396</v>
      </c>
      <c r="I172" s="321">
        <f>+F172-G172</f>
        <v>3541</v>
      </c>
      <c r="J172" s="322">
        <f>+I172/G172</f>
        <v>0.03590258344486353</v>
      </c>
    </row>
    <row r="173" spans="2:10" ht="12.75">
      <c r="B173" s="222"/>
      <c r="C173" s="234"/>
      <c r="D173" s="230"/>
      <c r="E173" s="223"/>
      <c r="F173" s="320"/>
      <c r="G173" s="290"/>
      <c r="H173" s="291"/>
      <c r="I173" s="320"/>
      <c r="J173" s="320"/>
    </row>
    <row r="174" spans="2:10" ht="12.75">
      <c r="B174" s="222"/>
      <c r="C174" s="234" t="s">
        <v>40</v>
      </c>
      <c r="D174" s="230"/>
      <c r="E174" s="223"/>
      <c r="F174" s="319">
        <f>+'P&amp;L'!B30</f>
        <v>4361</v>
      </c>
      <c r="G174" s="289">
        <v>6094</v>
      </c>
      <c r="H174" s="292">
        <v>6963</v>
      </c>
      <c r="I174" s="319">
        <f>+F174-G174</f>
        <v>-1733</v>
      </c>
      <c r="J174" s="322">
        <f>+I174/G174</f>
        <v>-0.28437807679684934</v>
      </c>
    </row>
    <row r="175" spans="2:10" ht="12.75">
      <c r="B175" s="222"/>
      <c r="C175" s="234"/>
      <c r="D175" s="230"/>
      <c r="E175" s="223"/>
      <c r="F175" s="319"/>
      <c r="G175" s="289"/>
      <c r="H175" s="292"/>
      <c r="I175" s="319"/>
      <c r="J175" s="320"/>
    </row>
    <row r="176" spans="2:12" ht="12.75">
      <c r="B176" s="222"/>
      <c r="C176" s="234" t="s">
        <v>68</v>
      </c>
      <c r="D176" s="230"/>
      <c r="E176" s="223"/>
      <c r="F176" s="319">
        <f>+'P&amp;L'!B34</f>
        <v>2718</v>
      </c>
      <c r="G176" s="289">
        <v>4241</v>
      </c>
      <c r="H176" s="292">
        <v>5141</v>
      </c>
      <c r="I176" s="319">
        <f>+F176-G176</f>
        <v>-1523</v>
      </c>
      <c r="J176" s="322">
        <f>+I176/G176</f>
        <v>-0.35911341664701724</v>
      </c>
      <c r="K176" s="12"/>
      <c r="L176" s="12"/>
    </row>
    <row r="177" spans="1:12" ht="12.75" customHeight="1">
      <c r="A177" s="160"/>
      <c r="C177" s="231"/>
      <c r="D177" s="232"/>
      <c r="E177" s="233"/>
      <c r="F177" s="226"/>
      <c r="G177" s="293"/>
      <c r="H177" s="294"/>
      <c r="I177" s="323"/>
      <c r="J177" s="324"/>
      <c r="K177" s="12"/>
      <c r="L177" s="12"/>
    </row>
    <row r="178" spans="3:12" ht="13.5" customHeight="1">
      <c r="C178" s="161"/>
      <c r="K178" s="12"/>
      <c r="L178" s="12"/>
    </row>
    <row r="179" spans="3:12" ht="12.75">
      <c r="C179" s="161"/>
      <c r="K179" s="12"/>
      <c r="L179" s="12"/>
    </row>
    <row r="180" spans="1:12" ht="12.75">
      <c r="A180" s="163" t="s">
        <v>84</v>
      </c>
      <c r="B180" s="161" t="s">
        <v>97</v>
      </c>
      <c r="C180" s="161"/>
      <c r="K180" s="12"/>
      <c r="L180" s="12"/>
    </row>
    <row r="181" spans="3:12" ht="12.75">
      <c r="C181" s="161"/>
      <c r="K181" s="12"/>
      <c r="L181" s="12"/>
    </row>
    <row r="182" spans="2:12" ht="4.5" customHeight="1">
      <c r="B182" s="334" t="s">
        <v>220</v>
      </c>
      <c r="C182" s="335"/>
      <c r="D182" s="335"/>
      <c r="E182" s="335"/>
      <c r="F182" s="335"/>
      <c r="G182" s="335"/>
      <c r="H182" s="335"/>
      <c r="I182" s="335"/>
      <c r="J182" s="335"/>
      <c r="K182" s="12"/>
      <c r="L182" s="12"/>
    </row>
    <row r="183" spans="2:12" ht="46.5" customHeight="1">
      <c r="B183" s="335"/>
      <c r="C183" s="335"/>
      <c r="D183" s="335"/>
      <c r="E183" s="335"/>
      <c r="F183" s="335"/>
      <c r="G183" s="335"/>
      <c r="H183" s="335"/>
      <c r="I183" s="335"/>
      <c r="J183" s="335"/>
      <c r="K183" s="12"/>
      <c r="L183" s="12"/>
    </row>
    <row r="184" spans="2:10" ht="12.75">
      <c r="B184" s="89"/>
      <c r="C184" s="89"/>
      <c r="D184" s="89"/>
      <c r="E184" s="89"/>
      <c r="F184" s="89"/>
      <c r="G184" s="89"/>
      <c r="H184" s="89"/>
      <c r="I184" s="89"/>
      <c r="J184" s="89"/>
    </row>
    <row r="185" spans="2:10" ht="9" customHeight="1">
      <c r="B185" s="350" t="s">
        <v>344</v>
      </c>
      <c r="C185" s="335"/>
      <c r="D185" s="335"/>
      <c r="E185" s="335"/>
      <c r="F185" s="335"/>
      <c r="G185" s="335"/>
      <c r="H185" s="335"/>
      <c r="I185" s="335"/>
      <c r="J185" s="335"/>
    </row>
    <row r="186" spans="2:10" ht="6" customHeight="1">
      <c r="B186" s="335"/>
      <c r="C186" s="335"/>
      <c r="D186" s="335"/>
      <c r="E186" s="335"/>
      <c r="F186" s="335"/>
      <c r="G186" s="335"/>
      <c r="H186" s="335"/>
      <c r="I186" s="335"/>
      <c r="J186" s="335"/>
    </row>
    <row r="187" spans="2:10" ht="12.75">
      <c r="B187" s="89"/>
      <c r="C187" s="89"/>
      <c r="D187" s="89"/>
      <c r="E187" s="89"/>
      <c r="F187" s="89"/>
      <c r="G187" s="89"/>
      <c r="H187" s="89"/>
      <c r="I187" s="89"/>
      <c r="J187" s="89"/>
    </row>
    <row r="188" ht="12.75">
      <c r="C188" s="161"/>
    </row>
    <row r="189" spans="1:10" ht="12.75">
      <c r="A189" s="160" t="s">
        <v>85</v>
      </c>
      <c r="B189" s="172" t="s">
        <v>98</v>
      </c>
      <c r="C189" s="39"/>
      <c r="D189" s="39"/>
      <c r="E189" s="12"/>
      <c r="F189" s="12"/>
      <c r="G189" s="12"/>
      <c r="H189" s="12"/>
      <c r="I189" s="12"/>
      <c r="J189" s="12"/>
    </row>
    <row r="190" spans="1:10" ht="12.75">
      <c r="A190" s="160"/>
      <c r="B190" s="160"/>
      <c r="C190" s="39"/>
      <c r="D190" s="39"/>
      <c r="E190" s="12"/>
      <c r="F190" s="12"/>
      <c r="G190" s="12"/>
      <c r="H190" s="12"/>
      <c r="I190" s="12"/>
      <c r="J190" s="12"/>
    </row>
    <row r="191" spans="1:10" ht="12.75">
      <c r="A191" s="160"/>
      <c r="B191" s="334" t="s">
        <v>207</v>
      </c>
      <c r="C191" s="335"/>
      <c r="D191" s="335"/>
      <c r="E191" s="335"/>
      <c r="F191" s="335"/>
      <c r="G191" s="335"/>
      <c r="H191" s="335"/>
      <c r="I191" s="335"/>
      <c r="J191" s="335"/>
    </row>
    <row r="192" spans="1:10" ht="12.75">
      <c r="A192" s="160"/>
      <c r="B192" s="89"/>
      <c r="C192" s="89"/>
      <c r="D192" s="89"/>
      <c r="E192" s="89"/>
      <c r="F192" s="89"/>
      <c r="G192" s="89"/>
      <c r="H192" s="89"/>
      <c r="I192" s="89"/>
      <c r="J192" s="89"/>
    </row>
    <row r="193" spans="1:10" ht="12.75">
      <c r="A193" s="160"/>
      <c r="B193" s="160"/>
      <c r="C193" s="39"/>
      <c r="D193" s="39"/>
      <c r="E193" s="12"/>
      <c r="F193" s="12"/>
      <c r="G193" s="12"/>
      <c r="H193" s="12"/>
      <c r="I193" s="12"/>
      <c r="J193" s="12"/>
    </row>
    <row r="194" spans="1:3" ht="12.75">
      <c r="A194" s="160" t="s">
        <v>86</v>
      </c>
      <c r="B194" s="161" t="s">
        <v>23</v>
      </c>
      <c r="C194" s="161"/>
    </row>
    <row r="195" spans="1:10" ht="13.5" thickBot="1">
      <c r="A195" s="160"/>
      <c r="B195" s="161"/>
      <c r="C195" s="161"/>
      <c r="F195" s="343" t="s">
        <v>24</v>
      </c>
      <c r="G195" s="343"/>
      <c r="H195" s="180"/>
      <c r="I195" s="343" t="s">
        <v>118</v>
      </c>
      <c r="J195" s="343"/>
    </row>
    <row r="196" spans="1:10" ht="3.75" customHeight="1">
      <c r="A196" s="160"/>
      <c r="B196" s="161"/>
      <c r="C196" s="161"/>
      <c r="F196" s="126"/>
      <c r="G196" s="126"/>
      <c r="H196" s="182"/>
      <c r="I196" s="126"/>
      <c r="J196" s="126"/>
    </row>
    <row r="197" spans="1:10" ht="12.75">
      <c r="A197" s="160"/>
      <c r="B197" s="161"/>
      <c r="C197" s="161"/>
      <c r="F197" s="194" t="s">
        <v>26</v>
      </c>
      <c r="G197" s="193" t="s">
        <v>26</v>
      </c>
      <c r="H197" s="195"/>
      <c r="I197" s="194" t="s">
        <v>187</v>
      </c>
      <c r="J197" s="193" t="s">
        <v>187</v>
      </c>
    </row>
    <row r="198" spans="1:10" ht="12.75">
      <c r="A198" s="160"/>
      <c r="B198" s="161"/>
      <c r="C198" s="161"/>
      <c r="F198" s="194" t="s">
        <v>186</v>
      </c>
      <c r="G198" s="193" t="s">
        <v>186</v>
      </c>
      <c r="H198" s="195"/>
      <c r="I198" s="194" t="s">
        <v>186</v>
      </c>
      <c r="J198" s="193" t="s">
        <v>186</v>
      </c>
    </row>
    <row r="199" spans="2:10" ht="12.75">
      <c r="B199" s="161"/>
      <c r="C199" s="161"/>
      <c r="F199" s="194" t="s">
        <v>331</v>
      </c>
      <c r="G199" s="193" t="s">
        <v>332</v>
      </c>
      <c r="H199" s="195"/>
      <c r="I199" s="194" t="s">
        <v>331</v>
      </c>
      <c r="J199" s="193" t="s">
        <v>332</v>
      </c>
    </row>
    <row r="200" spans="2:10" ht="14.25">
      <c r="B200" s="161"/>
      <c r="C200" s="161"/>
      <c r="F200" s="167"/>
      <c r="G200" s="126"/>
      <c r="H200" s="182"/>
      <c r="I200" s="167"/>
      <c r="J200" s="191" t="s">
        <v>239</v>
      </c>
    </row>
    <row r="201" spans="1:10" ht="12.75">
      <c r="A201" s="160"/>
      <c r="B201" s="161"/>
      <c r="C201" s="161"/>
      <c r="F201" s="193" t="s">
        <v>27</v>
      </c>
      <c r="G201" s="193" t="s">
        <v>27</v>
      </c>
      <c r="H201" s="195"/>
      <c r="I201" s="193" t="s">
        <v>27</v>
      </c>
      <c r="J201" s="193" t="s">
        <v>27</v>
      </c>
    </row>
    <row r="202" spans="1:10" ht="12.75">
      <c r="A202" s="160"/>
      <c r="B202" s="161"/>
      <c r="C202" s="4" t="s">
        <v>121</v>
      </c>
      <c r="F202" s="168">
        <v>1687</v>
      </c>
      <c r="G202" s="168">
        <v>3039</v>
      </c>
      <c r="H202" s="169"/>
      <c r="I202" s="168">
        <v>7232</v>
      </c>
      <c r="J202" s="168">
        <v>8160</v>
      </c>
    </row>
    <row r="203" spans="1:10" ht="12.75">
      <c r="A203" s="160"/>
      <c r="B203" s="161"/>
      <c r="C203" s="4" t="s">
        <v>222</v>
      </c>
      <c r="F203" s="168">
        <v>-44</v>
      </c>
      <c r="G203" s="168">
        <v>-47</v>
      </c>
      <c r="H203" s="169"/>
      <c r="I203" s="168">
        <v>-44</v>
      </c>
      <c r="J203" s="168">
        <v>891</v>
      </c>
    </row>
    <row r="204" spans="1:10" ht="12.75">
      <c r="A204" s="160"/>
      <c r="B204" s="161"/>
      <c r="F204" s="215"/>
      <c r="G204" s="215"/>
      <c r="H204" s="212"/>
      <c r="I204" s="215"/>
      <c r="J204" s="215"/>
    </row>
    <row r="205" spans="1:10" ht="13.5" thickBot="1">
      <c r="A205" s="160"/>
      <c r="B205" s="161"/>
      <c r="C205" s="161"/>
      <c r="F205" s="173">
        <f>SUM(F202:F204)</f>
        <v>1643</v>
      </c>
      <c r="G205" s="173">
        <f>SUM(G202:G204)</f>
        <v>2992</v>
      </c>
      <c r="H205" s="184"/>
      <c r="I205" s="173">
        <f>SUM(I202:I204)</f>
        <v>7188</v>
      </c>
      <c r="J205" s="173">
        <f>SUM(J202:J204)</f>
        <v>9051</v>
      </c>
    </row>
    <row r="206" spans="1:8" ht="12.75">
      <c r="A206" s="160"/>
      <c r="C206" s="161"/>
      <c r="H206" s="125"/>
    </row>
    <row r="207" spans="1:10" ht="12.75" customHeight="1">
      <c r="A207" s="160"/>
      <c r="B207" s="351" t="s">
        <v>350</v>
      </c>
      <c r="C207" s="352"/>
      <c r="D207" s="352"/>
      <c r="E207" s="352"/>
      <c r="F207" s="352"/>
      <c r="G207" s="352"/>
      <c r="H207" s="352"/>
      <c r="I207" s="352"/>
      <c r="J207" s="352"/>
    </row>
    <row r="208" spans="1:10" ht="12.75">
      <c r="A208" s="160"/>
      <c r="B208" s="352"/>
      <c r="C208" s="352"/>
      <c r="D208" s="352"/>
      <c r="E208" s="352"/>
      <c r="F208" s="352"/>
      <c r="G208" s="352"/>
      <c r="H208" s="352"/>
      <c r="I208" s="352"/>
      <c r="J208" s="352"/>
    </row>
    <row r="209" spans="1:8" ht="12.75">
      <c r="A209" s="160"/>
      <c r="C209" s="161"/>
      <c r="H209" s="125"/>
    </row>
    <row r="210" spans="1:8" ht="12.75" customHeight="1">
      <c r="A210" s="160"/>
      <c r="C210" s="161"/>
      <c r="H210" s="125"/>
    </row>
    <row r="211" spans="1:3" ht="12.75">
      <c r="A211" s="160" t="s">
        <v>87</v>
      </c>
      <c r="B211" s="161" t="s">
        <v>208</v>
      </c>
      <c r="C211" s="161"/>
    </row>
    <row r="212" spans="2:3" ht="12.75">
      <c r="B212" s="161"/>
      <c r="C212" s="161"/>
    </row>
    <row r="213" spans="2:3" ht="12.75">
      <c r="B213" s="4" t="s">
        <v>209</v>
      </c>
      <c r="C213" s="161"/>
    </row>
    <row r="214" spans="2:3" ht="12.75">
      <c r="B214" s="161"/>
      <c r="C214" s="161"/>
    </row>
    <row r="216" spans="1:3" ht="12.75">
      <c r="A216" s="160" t="s">
        <v>88</v>
      </c>
      <c r="B216" s="161" t="s">
        <v>28</v>
      </c>
      <c r="C216" s="161"/>
    </row>
    <row r="217" spans="1:3" ht="12.75">
      <c r="A217" s="160"/>
      <c r="B217" s="161"/>
      <c r="C217" s="161"/>
    </row>
    <row r="218" spans="2:10" ht="12.75" customHeight="1">
      <c r="B218" s="174" t="s">
        <v>29</v>
      </c>
      <c r="C218" s="348" t="s">
        <v>217</v>
      </c>
      <c r="D218" s="349"/>
      <c r="E218" s="349"/>
      <c r="F218" s="349"/>
      <c r="G218" s="349"/>
      <c r="H218" s="349"/>
      <c r="I218" s="349"/>
      <c r="J218" s="349"/>
    </row>
    <row r="219" spans="3:10" ht="12.75">
      <c r="C219" s="161"/>
      <c r="D219" s="89"/>
      <c r="E219" s="89"/>
      <c r="F219" s="89"/>
      <c r="G219" s="89"/>
      <c r="H219" s="89"/>
      <c r="I219" s="89"/>
      <c r="J219" s="89"/>
    </row>
    <row r="220" spans="2:3" ht="12.75">
      <c r="B220" s="174" t="s">
        <v>30</v>
      </c>
      <c r="C220" s="175" t="s">
        <v>218</v>
      </c>
    </row>
    <row r="221" spans="2:3" ht="12.75">
      <c r="B221" s="161"/>
      <c r="C221" s="161"/>
    </row>
    <row r="222" spans="1:3" ht="12.75">
      <c r="A222" s="160"/>
      <c r="B222" s="161"/>
      <c r="C222" s="161"/>
    </row>
    <row r="223" spans="1:3" s="176" customFormat="1" ht="12.75">
      <c r="A223" s="160" t="s">
        <v>89</v>
      </c>
      <c r="B223" s="165" t="s">
        <v>31</v>
      </c>
      <c r="C223" s="165"/>
    </row>
    <row r="224" spans="1:3" s="176" customFormat="1" ht="12.75">
      <c r="A224" s="160"/>
      <c r="B224" s="165"/>
      <c r="C224" s="165"/>
    </row>
    <row r="225" spans="2:3" s="176" customFormat="1" ht="12.75">
      <c r="B225" s="244" t="s">
        <v>225</v>
      </c>
      <c r="C225" s="165"/>
    </row>
    <row r="226" spans="2:3" s="176" customFormat="1" ht="12.75">
      <c r="B226" s="244"/>
      <c r="C226" s="165"/>
    </row>
    <row r="227" spans="2:10" s="176" customFormat="1" ht="12.75">
      <c r="B227" s="353" t="s">
        <v>333</v>
      </c>
      <c r="C227" s="349"/>
      <c r="D227" s="349"/>
      <c r="E227" s="349"/>
      <c r="F227" s="349"/>
      <c r="G227" s="349"/>
      <c r="H227" s="349"/>
      <c r="I227" s="349"/>
      <c r="J227" s="349"/>
    </row>
    <row r="228" spans="2:10" s="176" customFormat="1" ht="12.75">
      <c r="B228" s="349"/>
      <c r="C228" s="349"/>
      <c r="D228" s="349"/>
      <c r="E228" s="349"/>
      <c r="F228" s="349"/>
      <c r="G228" s="349"/>
      <c r="H228" s="349"/>
      <c r="I228" s="349"/>
      <c r="J228" s="349"/>
    </row>
    <row r="229" spans="2:10" s="176" customFormat="1" ht="12.75">
      <c r="B229" s="89"/>
      <c r="C229" s="89"/>
      <c r="D229" s="89"/>
      <c r="E229" s="89"/>
      <c r="F229" s="89"/>
      <c r="G229" s="89"/>
      <c r="H229" s="89"/>
      <c r="I229" s="89"/>
      <c r="J229" s="89"/>
    </row>
    <row r="230" spans="3:10" s="176" customFormat="1" ht="12.75">
      <c r="C230" s="165"/>
      <c r="G230" s="210" t="s">
        <v>142</v>
      </c>
      <c r="H230" s="210"/>
      <c r="I230" s="210" t="s">
        <v>143</v>
      </c>
      <c r="J230" s="210" t="s">
        <v>144</v>
      </c>
    </row>
    <row r="231" spans="3:10" s="176" customFormat="1" ht="12.75">
      <c r="C231" s="165"/>
      <c r="F231" s="177"/>
      <c r="G231" s="210" t="s">
        <v>27</v>
      </c>
      <c r="H231" s="210"/>
      <c r="I231" s="210" t="s">
        <v>27</v>
      </c>
      <c r="J231" s="210" t="s">
        <v>27</v>
      </c>
    </row>
    <row r="232" spans="3:10" s="176" customFormat="1" ht="12.75">
      <c r="C232" s="165"/>
      <c r="D232" s="176" t="s">
        <v>130</v>
      </c>
      <c r="G232" s="187">
        <v>2000</v>
      </c>
      <c r="H232" s="187"/>
      <c r="I232" s="187">
        <v>1748</v>
      </c>
      <c r="J232" s="187">
        <f>+G232-I232</f>
        <v>252</v>
      </c>
    </row>
    <row r="233" spans="3:10" s="176" customFormat="1" ht="12.75">
      <c r="C233" s="165"/>
      <c r="D233" s="176" t="s">
        <v>131</v>
      </c>
      <c r="G233" s="187">
        <v>10647</v>
      </c>
      <c r="H233" s="187"/>
      <c r="I233" s="187">
        <v>10647</v>
      </c>
      <c r="J233" s="187">
        <f>+G233-I233</f>
        <v>0</v>
      </c>
    </row>
    <row r="234" spans="3:10" s="176" customFormat="1" ht="12.75">
      <c r="C234" s="165"/>
      <c r="D234" s="176" t="s">
        <v>132</v>
      </c>
      <c r="G234" s="187">
        <v>12681</v>
      </c>
      <c r="H234" s="187"/>
      <c r="I234" s="187">
        <v>12681</v>
      </c>
      <c r="J234" s="187">
        <f>+G234-I234</f>
        <v>0</v>
      </c>
    </row>
    <row r="235" spans="3:10" s="176" customFormat="1" ht="12.75">
      <c r="C235" s="165"/>
      <c r="D235" s="176" t="s">
        <v>133</v>
      </c>
      <c r="G235" s="187">
        <v>3000</v>
      </c>
      <c r="H235" s="187"/>
      <c r="I235" s="187">
        <v>3000</v>
      </c>
      <c r="J235" s="187">
        <f>+G235-I235</f>
        <v>0</v>
      </c>
    </row>
    <row r="236" spans="3:10" s="176" customFormat="1" ht="12.75">
      <c r="C236" s="165"/>
      <c r="D236" s="176" t="s">
        <v>115</v>
      </c>
      <c r="G236" s="187">
        <v>3000</v>
      </c>
      <c r="H236" s="187"/>
      <c r="I236" s="187">
        <v>3000</v>
      </c>
      <c r="J236" s="187">
        <f>+G236-I236</f>
        <v>0</v>
      </c>
    </row>
    <row r="237" spans="3:10" s="176" customFormat="1" ht="13.5" thickBot="1">
      <c r="C237" s="165"/>
      <c r="G237" s="219">
        <f>SUM(G232:G236)</f>
        <v>31328</v>
      </c>
      <c r="H237" s="219"/>
      <c r="I237" s="219">
        <f>SUM(I232:I236)</f>
        <v>31076</v>
      </c>
      <c r="J237" s="219">
        <f>SUM(J232:J236)</f>
        <v>252</v>
      </c>
    </row>
    <row r="238" spans="3:10" s="176" customFormat="1" ht="13.5" thickTop="1">
      <c r="C238" s="165"/>
      <c r="G238" s="252"/>
      <c r="H238" s="252"/>
      <c r="I238" s="252"/>
      <c r="J238" s="252"/>
    </row>
    <row r="239" spans="2:10" s="176" customFormat="1" ht="12.75">
      <c r="B239" s="356" t="s">
        <v>283</v>
      </c>
      <c r="C239" s="357"/>
      <c r="D239" s="357"/>
      <c r="E239" s="357"/>
      <c r="F239" s="357"/>
      <c r="G239" s="357"/>
      <c r="H239" s="357"/>
      <c r="I239" s="357"/>
      <c r="J239" s="357"/>
    </row>
    <row r="240" spans="2:10" s="176" customFormat="1" ht="12.75">
      <c r="B240" s="358"/>
      <c r="C240" s="358"/>
      <c r="D240" s="358"/>
      <c r="E240" s="358"/>
      <c r="F240" s="358"/>
      <c r="G240" s="358"/>
      <c r="H240" s="358"/>
      <c r="I240" s="358"/>
      <c r="J240" s="358"/>
    </row>
    <row r="241" spans="2:10" s="176" customFormat="1" ht="12.75">
      <c r="B241" s="251"/>
      <c r="C241" s="251"/>
      <c r="D241" s="251"/>
      <c r="E241" s="251"/>
      <c r="F241" s="251"/>
      <c r="G241" s="251"/>
      <c r="H241" s="251"/>
      <c r="I241" s="251"/>
      <c r="J241" s="251"/>
    </row>
    <row r="242" spans="2:10" s="176" customFormat="1" ht="12.75">
      <c r="B242" s="353" t="s">
        <v>5</v>
      </c>
      <c r="C242" s="349"/>
      <c r="D242" s="349"/>
      <c r="E242" s="349"/>
      <c r="F242" s="349"/>
      <c r="G242" s="349"/>
      <c r="H242" s="349"/>
      <c r="I242" s="349"/>
      <c r="J242" s="349"/>
    </row>
    <row r="243" spans="2:10" s="176" customFormat="1" ht="40.5" customHeight="1">
      <c r="B243" s="349"/>
      <c r="C243" s="349"/>
      <c r="D243" s="349"/>
      <c r="E243" s="349"/>
      <c r="F243" s="349"/>
      <c r="G243" s="349"/>
      <c r="H243" s="349"/>
      <c r="I243" s="349"/>
      <c r="J243" s="349"/>
    </row>
    <row r="244" s="176" customFormat="1" ht="12.75">
      <c r="C244" s="165"/>
    </row>
    <row r="245" spans="2:3" s="176" customFormat="1" ht="12.75" customHeight="1">
      <c r="B245" s="176" t="s">
        <v>226</v>
      </c>
      <c r="C245" s="165"/>
    </row>
    <row r="246" s="176" customFormat="1" ht="12.75">
      <c r="C246" s="165"/>
    </row>
    <row r="247" spans="2:10" s="176" customFormat="1" ht="12.75">
      <c r="B247" s="254" t="s">
        <v>230</v>
      </c>
      <c r="C247" s="192" t="s">
        <v>227</v>
      </c>
      <c r="D247" s="192"/>
      <c r="E247" s="192"/>
      <c r="F247" s="192"/>
      <c r="G247" s="192"/>
      <c r="H247" s="192"/>
      <c r="I247" s="192"/>
      <c r="J247" s="192"/>
    </row>
    <row r="248" spans="2:10" s="176" customFormat="1" ht="12.75">
      <c r="B248" s="192" t="s">
        <v>231</v>
      </c>
      <c r="C248" s="192" t="s">
        <v>228</v>
      </c>
      <c r="D248" s="192"/>
      <c r="E248" s="192"/>
      <c r="F248" s="192"/>
      <c r="G248" s="192"/>
      <c r="H248" s="192"/>
      <c r="I248" s="192"/>
      <c r="J248" s="192"/>
    </row>
    <row r="249" s="176" customFormat="1" ht="12.75">
      <c r="C249" s="176" t="s">
        <v>240</v>
      </c>
    </row>
    <row r="250" spans="2:3" s="176" customFormat="1" ht="12.75">
      <c r="B250" s="255" t="s">
        <v>232</v>
      </c>
      <c r="C250" s="176" t="s">
        <v>237</v>
      </c>
    </row>
    <row r="251" spans="2:3" s="176" customFormat="1" ht="12.75">
      <c r="B251" s="176" t="s">
        <v>233</v>
      </c>
      <c r="C251" s="176" t="s">
        <v>229</v>
      </c>
    </row>
    <row r="252" s="176" customFormat="1" ht="12.75">
      <c r="C252" s="165"/>
    </row>
    <row r="253" spans="2:10" s="176" customFormat="1" ht="12.75">
      <c r="B253" s="359" t="s">
        <v>234</v>
      </c>
      <c r="C253" s="349"/>
      <c r="D253" s="349"/>
      <c r="E253" s="349"/>
      <c r="F253" s="349"/>
      <c r="G253" s="349"/>
      <c r="H253" s="349"/>
      <c r="I253" s="349"/>
      <c r="J253" s="349"/>
    </row>
    <row r="254" spans="2:10" s="176" customFormat="1" ht="12.75">
      <c r="B254" s="349"/>
      <c r="C254" s="349"/>
      <c r="D254" s="349"/>
      <c r="E254" s="349"/>
      <c r="F254" s="349"/>
      <c r="G254" s="349"/>
      <c r="H254" s="349"/>
      <c r="I254" s="349"/>
      <c r="J254" s="349"/>
    </row>
    <row r="255" spans="2:10" s="176" customFormat="1" ht="12.75">
      <c r="B255" s="89"/>
      <c r="C255" s="89"/>
      <c r="D255" s="89"/>
      <c r="E255" s="89"/>
      <c r="F255" s="89"/>
      <c r="G255" s="89"/>
      <c r="H255" s="89"/>
      <c r="I255" s="89"/>
      <c r="J255" s="89"/>
    </row>
    <row r="256" spans="2:10" s="176" customFormat="1" ht="12.75">
      <c r="B256" s="256" t="s">
        <v>241</v>
      </c>
      <c r="C256" s="192"/>
      <c r="D256" s="192"/>
      <c r="E256" s="192"/>
      <c r="F256" s="192"/>
      <c r="G256" s="192"/>
      <c r="H256" s="192"/>
      <c r="I256" s="192"/>
      <c r="J256" s="192"/>
    </row>
    <row r="257" spans="2:10" s="176" customFormat="1" ht="12.75">
      <c r="B257" s="256"/>
      <c r="C257" s="192"/>
      <c r="D257" s="192"/>
      <c r="E257" s="192"/>
      <c r="F257" s="192"/>
      <c r="G257" s="192"/>
      <c r="H257" s="192"/>
      <c r="I257" s="192"/>
      <c r="J257" s="192"/>
    </row>
    <row r="258" spans="2:10" s="176" customFormat="1" ht="12.75">
      <c r="B258" s="359" t="s">
        <v>238</v>
      </c>
      <c r="C258" s="349"/>
      <c r="D258" s="349"/>
      <c r="E258" s="349"/>
      <c r="F258" s="349"/>
      <c r="G258" s="349"/>
      <c r="H258" s="349"/>
      <c r="I258" s="349"/>
      <c r="J258" s="349"/>
    </row>
    <row r="259" spans="2:10" s="176" customFormat="1" ht="25.5" customHeight="1">
      <c r="B259" s="349"/>
      <c r="C259" s="349"/>
      <c r="D259" s="349"/>
      <c r="E259" s="349"/>
      <c r="F259" s="349"/>
      <c r="G259" s="349"/>
      <c r="H259" s="349"/>
      <c r="I259" s="349"/>
      <c r="J259" s="349"/>
    </row>
    <row r="260" s="176" customFormat="1" ht="12.75">
      <c r="C260" s="165"/>
    </row>
    <row r="261" spans="2:10" s="176" customFormat="1" ht="12.75">
      <c r="B261" s="359" t="s">
        <v>313</v>
      </c>
      <c r="C261" s="349"/>
      <c r="D261" s="349"/>
      <c r="E261" s="349"/>
      <c r="F261" s="349"/>
      <c r="G261" s="349"/>
      <c r="H261" s="349"/>
      <c r="I261" s="349"/>
      <c r="J261" s="349"/>
    </row>
    <row r="262" spans="2:10" s="176" customFormat="1" ht="13.5" customHeight="1">
      <c r="B262" s="349"/>
      <c r="C262" s="349"/>
      <c r="D262" s="349"/>
      <c r="E262" s="349"/>
      <c r="F262" s="349"/>
      <c r="G262" s="349"/>
      <c r="H262" s="349"/>
      <c r="I262" s="349"/>
      <c r="J262" s="349"/>
    </row>
    <row r="263" s="176" customFormat="1" ht="12.75">
      <c r="C263" s="165"/>
    </row>
    <row r="264" spans="2:10" s="176" customFormat="1" ht="12.75">
      <c r="B264" s="359" t="s">
        <v>314</v>
      </c>
      <c r="C264" s="349"/>
      <c r="D264" s="349"/>
      <c r="E264" s="349"/>
      <c r="F264" s="349"/>
      <c r="G264" s="349"/>
      <c r="H264" s="349"/>
      <c r="I264" s="349"/>
      <c r="J264" s="349"/>
    </row>
    <row r="265" spans="2:10" s="176" customFormat="1" ht="12.75">
      <c r="B265" s="349"/>
      <c r="C265" s="349"/>
      <c r="D265" s="349"/>
      <c r="E265" s="349"/>
      <c r="F265" s="349"/>
      <c r="G265" s="349"/>
      <c r="H265" s="349"/>
      <c r="I265" s="349"/>
      <c r="J265" s="349"/>
    </row>
    <row r="266" s="176" customFormat="1" ht="12.75">
      <c r="C266" s="165"/>
    </row>
    <row r="267" s="176" customFormat="1" ht="12.75">
      <c r="C267" s="165"/>
    </row>
    <row r="268" spans="1:3" ht="12.75">
      <c r="A268" s="160" t="s">
        <v>90</v>
      </c>
      <c r="B268" s="161" t="s">
        <v>32</v>
      </c>
      <c r="C268" s="161"/>
    </row>
    <row r="269" spans="1:3" ht="12.75">
      <c r="A269" s="160"/>
      <c r="B269" s="161"/>
      <c r="C269" s="161"/>
    </row>
    <row r="270" spans="2:9" ht="12.75">
      <c r="B270" s="178" t="s">
        <v>334</v>
      </c>
      <c r="C270" s="39"/>
      <c r="D270" s="12"/>
      <c r="E270" s="12"/>
      <c r="F270" s="12"/>
      <c r="G270" s="12"/>
      <c r="H270" s="12"/>
      <c r="I270" s="12"/>
    </row>
    <row r="271" spans="1:3" ht="12.75">
      <c r="A271" s="160"/>
      <c r="B271" s="161"/>
      <c r="C271" s="161"/>
    </row>
    <row r="272" spans="1:9" ht="12.75">
      <c r="A272" s="166"/>
      <c r="B272" s="166"/>
      <c r="C272" s="179"/>
      <c r="D272" s="125"/>
      <c r="E272" s="125"/>
      <c r="G272" s="196" t="s">
        <v>27</v>
      </c>
      <c r="H272" s="180"/>
      <c r="I272" s="180"/>
    </row>
    <row r="273" spans="1:9" ht="12.75">
      <c r="A273" s="166"/>
      <c r="B273" s="166"/>
      <c r="C273" s="181" t="s">
        <v>210</v>
      </c>
      <c r="D273" s="125"/>
      <c r="E273" s="125"/>
      <c r="G273" s="182"/>
      <c r="H273" s="182"/>
      <c r="I273" s="182"/>
    </row>
    <row r="274" spans="1:9" ht="12.75">
      <c r="A274" s="166"/>
      <c r="B274" s="166"/>
      <c r="C274" s="183" t="s">
        <v>122</v>
      </c>
      <c r="D274" s="125"/>
      <c r="E274" s="125"/>
      <c r="G274" s="182"/>
      <c r="H274" s="182"/>
      <c r="I274" s="182"/>
    </row>
    <row r="275" spans="1:9" s="12" customFormat="1" ht="12.75">
      <c r="A275" s="159"/>
      <c r="B275" s="159"/>
      <c r="D275" s="5" t="s">
        <v>53</v>
      </c>
      <c r="E275" s="212"/>
      <c r="G275" s="212">
        <v>4331</v>
      </c>
      <c r="H275" s="212"/>
      <c r="I275" s="212"/>
    </row>
    <row r="276" spans="1:9" s="12" customFormat="1" ht="12.75">
      <c r="A276" s="159"/>
      <c r="B276" s="159"/>
      <c r="D276" s="213" t="s">
        <v>183</v>
      </c>
      <c r="E276" s="212"/>
      <c r="G276" s="212">
        <f>1306+2111</f>
        <v>3417</v>
      </c>
      <c r="H276" s="212"/>
      <c r="I276" s="212"/>
    </row>
    <row r="277" spans="1:9" s="12" customFormat="1" ht="12.75">
      <c r="A277" s="159"/>
      <c r="B277" s="159"/>
      <c r="D277" s="5" t="s">
        <v>184</v>
      </c>
      <c r="E277" s="212"/>
      <c r="G277" s="215">
        <f>984+130219-95000</f>
        <v>36203</v>
      </c>
      <c r="H277" s="212"/>
      <c r="I277" s="212"/>
    </row>
    <row r="278" spans="1:9" s="12" customFormat="1" ht="12.75">
      <c r="A278" s="159"/>
      <c r="B278" s="159"/>
      <c r="D278" s="5"/>
      <c r="E278" s="212"/>
      <c r="G278" s="212">
        <f>SUM(G275:G277)</f>
        <v>43951</v>
      </c>
      <c r="H278" s="212"/>
      <c r="I278" s="212"/>
    </row>
    <row r="279" spans="1:9" s="12" customFormat="1" ht="12.75">
      <c r="A279" s="159"/>
      <c r="B279" s="159"/>
      <c r="C279" s="214" t="s">
        <v>123</v>
      </c>
      <c r="D279" s="5"/>
      <c r="E279" s="212"/>
      <c r="G279" s="212"/>
      <c r="H279" s="212"/>
      <c r="I279" s="212"/>
    </row>
    <row r="280" spans="1:9" s="12" customFormat="1" ht="12.75">
      <c r="A280" s="159"/>
      <c r="B280" s="159"/>
      <c r="C280" s="214"/>
      <c r="D280" s="213" t="s">
        <v>3</v>
      </c>
      <c r="E280" s="212"/>
      <c r="G280" s="212">
        <v>25000</v>
      </c>
      <c r="H280" s="212"/>
      <c r="I280" s="212"/>
    </row>
    <row r="281" spans="1:9" s="12" customFormat="1" ht="15.75" customHeight="1">
      <c r="A281" s="159"/>
      <c r="B281" s="159"/>
      <c r="C281" s="216"/>
      <c r="D281" s="5"/>
      <c r="E281" s="212"/>
      <c r="G281" s="325">
        <f>SUM(G278:G280)</f>
        <v>68951</v>
      </c>
      <c r="H281" s="212"/>
      <c r="I281" s="212"/>
    </row>
    <row r="282" spans="1:9" s="12" customFormat="1" ht="12.75">
      <c r="A282" s="159"/>
      <c r="B282" s="159"/>
      <c r="C282" s="5"/>
      <c r="D282" s="5"/>
      <c r="E282" s="5"/>
      <c r="G282" s="5"/>
      <c r="H282" s="5"/>
      <c r="I282" s="5"/>
    </row>
    <row r="283" spans="2:9" s="12" customFormat="1" ht="12.75">
      <c r="B283" s="159"/>
      <c r="C283" s="217" t="s">
        <v>211</v>
      </c>
      <c r="D283" s="5"/>
      <c r="E283" s="218"/>
      <c r="G283" s="218"/>
      <c r="H283" s="218"/>
      <c r="I283" s="218"/>
    </row>
    <row r="284" spans="2:9" s="12" customFormat="1" ht="12.75">
      <c r="B284" s="159"/>
      <c r="C284" s="214" t="s">
        <v>122</v>
      </c>
      <c r="D284" s="5"/>
      <c r="E284" s="218"/>
      <c r="G284" s="218"/>
      <c r="H284" s="218"/>
      <c r="I284" s="218"/>
    </row>
    <row r="285" spans="2:9" s="12" customFormat="1" ht="12.75">
      <c r="B285" s="159"/>
      <c r="D285" s="213" t="s">
        <v>183</v>
      </c>
      <c r="E285" s="218"/>
      <c r="G285" s="212">
        <f>1526+1298</f>
        <v>2824</v>
      </c>
      <c r="H285" s="212"/>
      <c r="I285" s="212"/>
    </row>
    <row r="286" spans="1:9" s="12" customFormat="1" ht="12.75">
      <c r="A286" s="159"/>
      <c r="B286" s="159"/>
      <c r="D286" s="5" t="s">
        <v>185</v>
      </c>
      <c r="E286" s="212"/>
      <c r="G286" s="215">
        <v>3279</v>
      </c>
      <c r="H286" s="212"/>
      <c r="I286" s="212"/>
    </row>
    <row r="287" spans="1:9" s="12" customFormat="1" ht="12.75">
      <c r="A287" s="159"/>
      <c r="B287" s="159"/>
      <c r="D287" s="5"/>
      <c r="E287" s="212"/>
      <c r="G287" s="212">
        <f>SUM(G285:G286)</f>
        <v>6103</v>
      </c>
      <c r="H287" s="212"/>
      <c r="I287" s="212"/>
    </row>
    <row r="288" spans="1:9" s="12" customFormat="1" ht="12.75">
      <c r="A288" s="159"/>
      <c r="B288" s="159"/>
      <c r="C288" s="214" t="s">
        <v>123</v>
      </c>
      <c r="D288" s="5"/>
      <c r="E288" s="212"/>
      <c r="G288" s="212"/>
      <c r="H288" s="212"/>
      <c r="I288" s="212"/>
    </row>
    <row r="289" spans="1:9" s="12" customFormat="1" ht="12.75">
      <c r="A289" s="159"/>
      <c r="B289" s="159"/>
      <c r="C289" s="214"/>
      <c r="D289" s="213" t="s">
        <v>4</v>
      </c>
      <c r="E289" s="212"/>
      <c r="G289" s="215">
        <v>70000</v>
      </c>
      <c r="H289" s="212"/>
      <c r="I289" s="212"/>
    </row>
    <row r="290" spans="1:9" s="12" customFormat="1" ht="12.75">
      <c r="A290" s="159"/>
      <c r="B290" s="159"/>
      <c r="D290" s="5"/>
      <c r="E290" s="212"/>
      <c r="G290" s="215">
        <f>SUM(G287:G289)</f>
        <v>76103</v>
      </c>
      <c r="H290" s="212"/>
      <c r="I290" s="212"/>
    </row>
    <row r="291" spans="1:9" ht="12.75">
      <c r="A291" s="166"/>
      <c r="B291" s="166"/>
      <c r="C291" s="179"/>
      <c r="D291" s="125"/>
      <c r="E291" s="184"/>
      <c r="G291" s="212"/>
      <c r="H291" s="184"/>
      <c r="I291" s="184"/>
    </row>
    <row r="292" spans="1:9" ht="13.5" thickBot="1">
      <c r="A292" s="166"/>
      <c r="B292" s="166"/>
      <c r="C292" s="161" t="s">
        <v>33</v>
      </c>
      <c r="G292" s="326">
        <f>+G281+G290</f>
        <v>145054</v>
      </c>
      <c r="H292" s="185"/>
      <c r="I292" s="185"/>
    </row>
    <row r="293" spans="1:9" ht="12.75">
      <c r="A293" s="166"/>
      <c r="B293" s="166"/>
      <c r="C293" s="161"/>
      <c r="G293" s="185"/>
      <c r="H293" s="185"/>
      <c r="I293" s="185"/>
    </row>
    <row r="294" spans="1:6" ht="12.75">
      <c r="A294" s="166"/>
      <c r="B294" s="166"/>
      <c r="C294" s="166"/>
      <c r="F294" s="185"/>
    </row>
    <row r="295" spans="1:6" ht="12.75">
      <c r="A295" s="166"/>
      <c r="B295" s="166"/>
      <c r="C295" s="166"/>
      <c r="E295" s="161"/>
      <c r="F295" s="186"/>
    </row>
    <row r="296" spans="1:3" ht="12.75">
      <c r="A296" s="163" t="s">
        <v>91</v>
      </c>
      <c r="B296" s="161" t="s">
        <v>34</v>
      </c>
      <c r="C296" s="161"/>
    </row>
    <row r="297" spans="1:3" ht="12.75">
      <c r="A297" s="160"/>
      <c r="B297" s="161"/>
      <c r="C297" s="161"/>
    </row>
    <row r="298" spans="2:10" ht="26.25" customHeight="1">
      <c r="B298" s="354" t="s">
        <v>320</v>
      </c>
      <c r="C298" s="355"/>
      <c r="D298" s="355"/>
      <c r="E298" s="355"/>
      <c r="F298" s="355"/>
      <c r="G298" s="355"/>
      <c r="H298" s="355"/>
      <c r="I298" s="355"/>
      <c r="J298" s="355"/>
    </row>
    <row r="299" ht="12.75">
      <c r="A299" s="160"/>
    </row>
    <row r="300" ht="12.75">
      <c r="C300" s="161"/>
    </row>
    <row r="301" spans="1:3" ht="12.75">
      <c r="A301" s="163" t="s">
        <v>92</v>
      </c>
      <c r="B301" s="161" t="s">
        <v>35</v>
      </c>
      <c r="C301" s="161"/>
    </row>
    <row r="302" spans="1:3" ht="12.75">
      <c r="A302" s="163"/>
      <c r="B302" s="161"/>
      <c r="C302" s="161"/>
    </row>
    <row r="303" spans="2:10" ht="12.75" customHeight="1">
      <c r="B303" s="334" t="s">
        <v>155</v>
      </c>
      <c r="C303" s="334"/>
      <c r="D303" s="334"/>
      <c r="E303" s="334"/>
      <c r="F303" s="334"/>
      <c r="G303" s="334"/>
      <c r="H303" s="334"/>
      <c r="I303" s="334"/>
      <c r="J303" s="334"/>
    </row>
    <row r="305" ht="12.75">
      <c r="A305" s="166"/>
    </row>
    <row r="306" spans="1:3" ht="12.75">
      <c r="A306" s="163" t="s">
        <v>93</v>
      </c>
      <c r="B306" s="161" t="s">
        <v>17</v>
      </c>
      <c r="C306" s="161"/>
    </row>
    <row r="308" spans="2:10" ht="104.25" customHeight="1">
      <c r="B308" s="346" t="s">
        <v>0</v>
      </c>
      <c r="C308" s="347"/>
      <c r="D308" s="347"/>
      <c r="E308" s="347"/>
      <c r="F308" s="347"/>
      <c r="G308" s="347"/>
      <c r="H308" s="347"/>
      <c r="I308" s="347"/>
      <c r="J308" s="347"/>
    </row>
    <row r="309" spans="2:10" ht="12.75">
      <c r="B309" s="162"/>
      <c r="C309" s="162"/>
      <c r="D309" s="162"/>
      <c r="E309" s="162"/>
      <c r="F309" s="162"/>
      <c r="G309" s="162"/>
      <c r="H309" s="162"/>
      <c r="I309" s="162"/>
      <c r="J309" s="162"/>
    </row>
    <row r="311" spans="1:2" ht="12.75">
      <c r="A311" s="160" t="s">
        <v>94</v>
      </c>
      <c r="B311" s="161" t="s">
        <v>96</v>
      </c>
    </row>
    <row r="312" spans="1:2" ht="12.75">
      <c r="A312" s="160"/>
      <c r="B312" s="161"/>
    </row>
    <row r="313" spans="1:10" ht="13.5" thickBot="1">
      <c r="A313" s="166"/>
      <c r="F313" s="343" t="s">
        <v>24</v>
      </c>
      <c r="G313" s="344"/>
      <c r="H313" s="192"/>
      <c r="I313" s="343" t="s">
        <v>118</v>
      </c>
      <c r="J313" s="343"/>
    </row>
    <row r="314" spans="1:10" ht="12.75">
      <c r="A314" s="166"/>
      <c r="F314" s="126"/>
      <c r="G314" s="126"/>
      <c r="H314" s="126"/>
      <c r="I314" s="126"/>
      <c r="J314" s="126"/>
    </row>
    <row r="315" spans="1:10" ht="12.75">
      <c r="A315" s="166"/>
      <c r="F315" s="194" t="s">
        <v>26</v>
      </c>
      <c r="G315" s="193" t="s">
        <v>26</v>
      </c>
      <c r="H315" s="195"/>
      <c r="I315" s="194" t="s">
        <v>187</v>
      </c>
      <c r="J315" s="193" t="s">
        <v>187</v>
      </c>
    </row>
    <row r="316" spans="1:10" ht="12.75">
      <c r="A316" s="166"/>
      <c r="F316" s="194" t="s">
        <v>186</v>
      </c>
      <c r="G316" s="193" t="s">
        <v>186</v>
      </c>
      <c r="H316" s="195"/>
      <c r="I316" s="194" t="s">
        <v>186</v>
      </c>
      <c r="J316" s="193" t="s">
        <v>186</v>
      </c>
    </row>
    <row r="317" spans="1:10" ht="12.75">
      <c r="A317" s="166"/>
      <c r="F317" s="194" t="s">
        <v>331</v>
      </c>
      <c r="G317" s="193" t="s">
        <v>332</v>
      </c>
      <c r="H317" s="195"/>
      <c r="I317" s="194" t="s">
        <v>331</v>
      </c>
      <c r="J317" s="193" t="s">
        <v>332</v>
      </c>
    </row>
    <row r="318" spans="1:10" ht="14.25">
      <c r="A318" s="166"/>
      <c r="F318" s="194"/>
      <c r="G318" s="193"/>
      <c r="H318" s="194"/>
      <c r="I318" s="194"/>
      <c r="J318" s="191" t="s">
        <v>239</v>
      </c>
    </row>
    <row r="319" spans="1:9" ht="12.75">
      <c r="A319" s="166"/>
      <c r="B319" s="345" t="s">
        <v>188</v>
      </c>
      <c r="C319" s="345"/>
      <c r="D319" s="345"/>
      <c r="F319" s="12"/>
      <c r="G319" s="12"/>
      <c r="H319" s="12"/>
      <c r="I319" s="12"/>
    </row>
    <row r="320" spans="2:10" ht="12.75">
      <c r="B320" s="166" t="s">
        <v>190</v>
      </c>
      <c r="F320" s="169">
        <f>+'P&amp;L'!B37</f>
        <v>2741</v>
      </c>
      <c r="G320" s="169">
        <v>6053</v>
      </c>
      <c r="H320" s="169"/>
      <c r="I320" s="169">
        <f>+'P&amp;L'!F37</f>
        <v>17985</v>
      </c>
      <c r="J320" s="197">
        <v>25996</v>
      </c>
    </row>
    <row r="321" spans="1:10" ht="12.75">
      <c r="A321" s="166"/>
      <c r="F321" s="169"/>
      <c r="G321" s="169"/>
      <c r="H321" s="169"/>
      <c r="I321" s="199"/>
      <c r="J321" s="117"/>
    </row>
    <row r="322" spans="1:10" ht="12.75">
      <c r="A322" s="166"/>
      <c r="B322" s="166" t="s">
        <v>191</v>
      </c>
      <c r="F322" s="169">
        <v>117243</v>
      </c>
      <c r="G322" s="169">
        <v>115809</v>
      </c>
      <c r="H322" s="169"/>
      <c r="I322" s="169">
        <v>116607</v>
      </c>
      <c r="J322" s="197">
        <v>115629</v>
      </c>
    </row>
    <row r="323" spans="1:10" ht="12.75">
      <c r="A323" s="166"/>
      <c r="F323" s="199"/>
      <c r="G323" s="199"/>
      <c r="H323" s="199"/>
      <c r="I323" s="199"/>
      <c r="J323" s="117"/>
    </row>
    <row r="324" spans="1:10" ht="13.5" thickBot="1">
      <c r="A324" s="166"/>
      <c r="B324" s="4" t="s">
        <v>36</v>
      </c>
      <c r="F324" s="202">
        <f>F320/F322*100</f>
        <v>2.3378794469605864</v>
      </c>
      <c r="G324" s="202">
        <f>G320/G322*100</f>
        <v>5.226709495807753</v>
      </c>
      <c r="H324" s="198"/>
      <c r="I324" s="202">
        <f>I320/I322*100</f>
        <v>15.423602356633822</v>
      </c>
      <c r="J324" s="202">
        <f>J320/J322*100</f>
        <v>22.482249262728207</v>
      </c>
    </row>
    <row r="325" spans="1:10" ht="13.5" thickTop="1">
      <c r="A325" s="166"/>
      <c r="F325" s="5"/>
      <c r="G325" s="327"/>
      <c r="H325" s="327"/>
      <c r="I325" s="327"/>
      <c r="J325" s="200"/>
    </row>
    <row r="326" spans="1:10" ht="12.75">
      <c r="A326" s="166"/>
      <c r="B326" s="89"/>
      <c r="C326" s="89"/>
      <c r="D326" s="89"/>
      <c r="E326" s="89"/>
      <c r="F326" s="201"/>
      <c r="G326" s="201"/>
      <c r="H326" s="201"/>
      <c r="I326" s="201"/>
      <c r="J326" s="201"/>
    </row>
    <row r="327" spans="1:10" ht="12.75">
      <c r="A327" s="166"/>
      <c r="B327" s="345" t="s">
        <v>189</v>
      </c>
      <c r="C327" s="345"/>
      <c r="D327" s="345"/>
      <c r="F327" s="125"/>
      <c r="G327" s="125"/>
      <c r="H327" s="125"/>
      <c r="I327" s="125"/>
      <c r="J327" s="125"/>
    </row>
    <row r="328" spans="2:10" ht="12.75">
      <c r="B328" s="166" t="s">
        <v>192</v>
      </c>
      <c r="F328" s="169">
        <v>0</v>
      </c>
      <c r="G328" s="169">
        <v>6065</v>
      </c>
      <c r="H328" s="169"/>
      <c r="I328" s="169">
        <v>0</v>
      </c>
      <c r="J328" s="197">
        <v>26043</v>
      </c>
    </row>
    <row r="329" spans="1:10" ht="12.75">
      <c r="A329" s="166"/>
      <c r="F329" s="169"/>
      <c r="G329" s="169"/>
      <c r="H329" s="169"/>
      <c r="I329" s="169"/>
      <c r="J329" s="117"/>
    </row>
    <row r="330" spans="2:10" ht="12.75">
      <c r="B330" s="166" t="s">
        <v>129</v>
      </c>
      <c r="F330" s="169"/>
      <c r="G330" s="169"/>
      <c r="H330" s="169"/>
      <c r="I330" s="169"/>
      <c r="J330" s="117"/>
    </row>
    <row r="331" spans="1:10" ht="12.75">
      <c r="A331" s="166"/>
      <c r="B331" s="4" t="s">
        <v>193</v>
      </c>
      <c r="F331" s="169">
        <v>0</v>
      </c>
      <c r="G331" s="169">
        <v>117170</v>
      </c>
      <c r="H331" s="169"/>
      <c r="I331" s="169">
        <v>0</v>
      </c>
      <c r="J331" s="197">
        <v>116990</v>
      </c>
    </row>
    <row r="332" spans="1:10" ht="12.75">
      <c r="A332" s="166"/>
      <c r="F332" s="199"/>
      <c r="G332" s="199"/>
      <c r="H332" s="199"/>
      <c r="I332" s="199"/>
      <c r="J332" s="117"/>
    </row>
    <row r="333" spans="1:10" ht="13.5" thickBot="1">
      <c r="A333" s="166"/>
      <c r="B333" s="4" t="s">
        <v>6</v>
      </c>
      <c r="F333" s="202">
        <v>0</v>
      </c>
      <c r="G333" s="202">
        <f>G328/G331*100</f>
        <v>5.176239651788</v>
      </c>
      <c r="H333" s="198"/>
      <c r="I333" s="202">
        <v>0</v>
      </c>
      <c r="J333" s="202">
        <f>J328/J331*100</f>
        <v>22.26087699803402</v>
      </c>
    </row>
    <row r="334" spans="1:10" ht="13.5" thickTop="1">
      <c r="A334" s="166"/>
      <c r="F334" s="12"/>
      <c r="G334" s="12"/>
      <c r="H334" s="12"/>
      <c r="I334" s="189"/>
      <c r="J334" s="188"/>
    </row>
    <row r="335" spans="1:10" ht="12.75">
      <c r="A335" s="166"/>
      <c r="G335" s="188"/>
      <c r="H335" s="188"/>
      <c r="I335" s="188"/>
      <c r="J335" s="188"/>
    </row>
    <row r="336" spans="1:10" ht="12.75">
      <c r="A336" s="166"/>
      <c r="G336" s="188"/>
      <c r="H336" s="188"/>
      <c r="I336" s="188"/>
      <c r="J336" s="188"/>
    </row>
    <row r="337" spans="1:10" ht="12.75">
      <c r="A337" s="166"/>
      <c r="G337" s="188"/>
      <c r="H337" s="188"/>
      <c r="I337" s="188"/>
      <c r="J337" s="188"/>
    </row>
    <row r="338" spans="1:10" ht="12.75">
      <c r="A338" s="166"/>
      <c r="G338" s="188"/>
      <c r="H338" s="188"/>
      <c r="I338" s="188"/>
      <c r="J338" s="188"/>
    </row>
    <row r="339" spans="1:10" ht="12.75">
      <c r="A339" s="166"/>
      <c r="G339" s="188"/>
      <c r="H339" s="188"/>
      <c r="I339" s="188"/>
      <c r="J339" s="188"/>
    </row>
    <row r="340" spans="1:10" ht="12.75">
      <c r="A340" s="166"/>
      <c r="G340" s="188"/>
      <c r="H340" s="188"/>
      <c r="I340" s="188"/>
      <c r="J340" s="188"/>
    </row>
    <row r="341" spans="1:10" ht="12.75">
      <c r="A341" s="172" t="s">
        <v>95</v>
      </c>
      <c r="G341" s="188"/>
      <c r="H341" s="188"/>
      <c r="I341" s="188"/>
      <c r="J341" s="188"/>
    </row>
    <row r="342" spans="1:10" ht="12.75">
      <c r="A342" s="166"/>
      <c r="G342" s="188"/>
      <c r="H342" s="188"/>
      <c r="I342" s="188"/>
      <c r="J342" s="188"/>
    </row>
    <row r="343" spans="1:10" ht="12.75">
      <c r="A343" s="166"/>
      <c r="G343" s="188"/>
      <c r="H343" s="188"/>
      <c r="I343" s="188"/>
      <c r="J343" s="188"/>
    </row>
    <row r="344" spans="1:3" ht="12.75">
      <c r="A344" s="161" t="s">
        <v>148</v>
      </c>
      <c r="B344" s="166"/>
      <c r="C344" s="166"/>
    </row>
    <row r="345" spans="1:3" ht="12.75">
      <c r="A345" s="4" t="s">
        <v>149</v>
      </c>
      <c r="B345" s="166"/>
      <c r="C345" s="166"/>
    </row>
    <row r="346" spans="2:3" ht="12.75">
      <c r="B346" s="166"/>
      <c r="C346" s="166"/>
    </row>
    <row r="347" spans="1:3" ht="12.75">
      <c r="A347" s="337" t="s">
        <v>335</v>
      </c>
      <c r="B347" s="338"/>
      <c r="C347" s="338"/>
    </row>
    <row r="348" spans="1:3" ht="12.75">
      <c r="A348" s="4" t="s">
        <v>199</v>
      </c>
      <c r="B348" s="166"/>
      <c r="C348" s="166"/>
    </row>
    <row r="349" spans="1:3" ht="12.75">
      <c r="A349" s="166"/>
      <c r="B349" s="166"/>
      <c r="C349" s="166"/>
    </row>
    <row r="350" spans="1:3" ht="12.75">
      <c r="A350" s="166"/>
      <c r="B350" s="166"/>
      <c r="C350" s="166"/>
    </row>
    <row r="351" spans="1:3" ht="12.75">
      <c r="A351" s="166"/>
      <c r="B351" s="166"/>
      <c r="C351" s="166"/>
    </row>
    <row r="352" spans="1:3" ht="12.75">
      <c r="A352" s="166"/>
      <c r="B352" s="166"/>
      <c r="C352" s="166"/>
    </row>
    <row r="353" spans="1:3" ht="12.75">
      <c r="A353" s="166"/>
      <c r="B353" s="166"/>
      <c r="C353" s="166"/>
    </row>
    <row r="354" spans="1:3" ht="12.75">
      <c r="A354" s="166"/>
      <c r="B354" s="166"/>
      <c r="C354" s="166"/>
    </row>
    <row r="355" spans="1:3" ht="12.75">
      <c r="A355" s="166"/>
      <c r="B355" s="166"/>
      <c r="C355" s="166"/>
    </row>
    <row r="356" spans="1:3" ht="12.75">
      <c r="A356" s="166"/>
      <c r="B356" s="166"/>
      <c r="C356" s="166"/>
    </row>
    <row r="357" spans="1:3" ht="12.75">
      <c r="A357" s="166"/>
      <c r="B357" s="166"/>
      <c r="C357" s="166"/>
    </row>
    <row r="358" spans="1:3" ht="12.75">
      <c r="A358" s="166"/>
      <c r="B358" s="166"/>
      <c r="C358" s="166"/>
    </row>
    <row r="359" spans="1:3" ht="12.75">
      <c r="A359" s="166"/>
      <c r="B359" s="166"/>
      <c r="C359" s="166"/>
    </row>
    <row r="360" spans="1:3" ht="12.75">
      <c r="A360" s="166"/>
      <c r="B360" s="166"/>
      <c r="C360" s="166"/>
    </row>
    <row r="361" spans="1:3" ht="12.75">
      <c r="A361" s="166"/>
      <c r="B361" s="166"/>
      <c r="C361" s="166"/>
    </row>
    <row r="362" spans="1:3" ht="12.75">
      <c r="A362" s="166"/>
      <c r="B362" s="166"/>
      <c r="C362" s="166"/>
    </row>
    <row r="363" spans="1:3" ht="12.75">
      <c r="A363" s="166"/>
      <c r="B363" s="166"/>
      <c r="C363" s="166"/>
    </row>
    <row r="364" spans="1:3" ht="12.75">
      <c r="A364" s="166"/>
      <c r="B364" s="166"/>
      <c r="C364" s="166"/>
    </row>
    <row r="365" spans="1:3" ht="12.75">
      <c r="A365" s="166"/>
      <c r="B365" s="166"/>
      <c r="C365" s="166"/>
    </row>
    <row r="366" spans="1:3" ht="12.75">
      <c r="A366" s="166"/>
      <c r="B366" s="166"/>
      <c r="C366" s="166"/>
    </row>
    <row r="367" spans="1:3" ht="12.75">
      <c r="A367" s="166"/>
      <c r="B367" s="166"/>
      <c r="C367" s="166"/>
    </row>
    <row r="368" spans="1:3" ht="12.75">
      <c r="A368" s="166"/>
      <c r="B368" s="166"/>
      <c r="C368" s="166"/>
    </row>
    <row r="369" spans="1:3" ht="12.75">
      <c r="A369" s="166"/>
      <c r="B369" s="166"/>
      <c r="C369" s="166"/>
    </row>
    <row r="370" spans="1:3" ht="12.75">
      <c r="A370" s="166"/>
      <c r="B370" s="166"/>
      <c r="C370" s="166"/>
    </row>
  </sheetData>
  <mergeCells count="59">
    <mergeCell ref="B66:J68"/>
    <mergeCell ref="D31:I31"/>
    <mergeCell ref="D32:I32"/>
    <mergeCell ref="D33:I33"/>
    <mergeCell ref="D38:I38"/>
    <mergeCell ref="D34:I34"/>
    <mergeCell ref="D35:I35"/>
    <mergeCell ref="D36:I36"/>
    <mergeCell ref="D37:I37"/>
    <mergeCell ref="B48:J50"/>
    <mergeCell ref="B298:J298"/>
    <mergeCell ref="B239:J240"/>
    <mergeCell ref="B242:J243"/>
    <mergeCell ref="B253:J254"/>
    <mergeCell ref="B258:J259"/>
    <mergeCell ref="B261:J262"/>
    <mergeCell ref="B264:J265"/>
    <mergeCell ref="B227:J228"/>
    <mergeCell ref="I195:J195"/>
    <mergeCell ref="B137:J137"/>
    <mergeCell ref="B185:J186"/>
    <mergeCell ref="B182:J183"/>
    <mergeCell ref="B156:J156"/>
    <mergeCell ref="B207:J208"/>
    <mergeCell ref="B14:J16"/>
    <mergeCell ref="B73:J73"/>
    <mergeCell ref="B78:J78"/>
    <mergeCell ref="B84:J85"/>
    <mergeCell ref="B18:J20"/>
    <mergeCell ref="D24:I24"/>
    <mergeCell ref="D25:I25"/>
    <mergeCell ref="D27:I27"/>
    <mergeCell ref="B42:J44"/>
    <mergeCell ref="B79:J79"/>
    <mergeCell ref="B95:J96"/>
    <mergeCell ref="F195:G195"/>
    <mergeCell ref="B191:J191"/>
    <mergeCell ref="B163:J163"/>
    <mergeCell ref="B147:J148"/>
    <mergeCell ref="B153:J154"/>
    <mergeCell ref="E120:J120"/>
    <mergeCell ref="B98:J99"/>
    <mergeCell ref="B104:J104"/>
    <mergeCell ref="A347:C347"/>
    <mergeCell ref="G168:H168"/>
    <mergeCell ref="G170:H170"/>
    <mergeCell ref="B303:J303"/>
    <mergeCell ref="I313:J313"/>
    <mergeCell ref="F313:G313"/>
    <mergeCell ref="B319:D319"/>
    <mergeCell ref="B327:D327"/>
    <mergeCell ref="B308:J308"/>
    <mergeCell ref="C218:J218"/>
    <mergeCell ref="B52:J54"/>
    <mergeCell ref="B56:J58"/>
    <mergeCell ref="B60:J62"/>
    <mergeCell ref="D28:I28"/>
    <mergeCell ref="D29:I29"/>
    <mergeCell ref="D30:I30"/>
  </mergeCells>
  <printOptions/>
  <pageMargins left="0.85" right="0.26" top="0.48" bottom="0.39" header="0.45" footer="0.393700787401575"/>
  <pageSetup horizontalDpi="600" verticalDpi="600" orientation="portrait" paperSize="9" scale="78" r:id="rId2"/>
  <headerFooter alignWithMargins="0">
    <oddFooter>&amp;C&amp;P</oddFooter>
  </headerFooter>
  <rowBreaks count="6" manualBreakCount="6">
    <brk id="63" max="9" man="1"/>
    <brk id="106" max="9" man="1"/>
    <brk id="157" max="255" man="1"/>
    <brk id="210" max="9" man="1"/>
    <brk id="266" max="9" man="1"/>
    <brk id="310"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M144"/>
  <sheetViews>
    <sheetView zoomScale="75" zoomScaleNormal="75" workbookViewId="0" topLeftCell="A32">
      <selection activeCell="C19" sqref="C19"/>
    </sheetView>
  </sheetViews>
  <sheetFormatPr defaultColWidth="9.140625" defaultRowHeight="12.75"/>
  <cols>
    <col min="1" max="1" width="35.28125" style="10" customWidth="1"/>
    <col min="2" max="2" width="17.57421875" style="10" customWidth="1"/>
    <col min="3" max="3" width="1.7109375" style="10" customWidth="1"/>
    <col min="4" max="4" width="17.57421875" style="10" customWidth="1"/>
    <col min="5" max="5" width="1.7109375" style="10" customWidth="1"/>
    <col min="6" max="6" width="17.57421875" style="10" customWidth="1"/>
    <col min="7" max="7" width="1.8515625" style="10" customWidth="1"/>
    <col min="8" max="8" width="15.57421875" style="10" customWidth="1"/>
    <col min="9" max="9" width="1.7109375" style="10" customWidth="1"/>
    <col min="10" max="16384" width="9.140625" style="12" customWidth="1"/>
  </cols>
  <sheetData>
    <row r="4" spans="1:9" ht="18">
      <c r="A4" s="9" t="s">
        <v>157</v>
      </c>
      <c r="D4" s="11"/>
      <c r="E4" s="11"/>
      <c r="F4" s="11"/>
      <c r="G4" s="11"/>
      <c r="H4" s="11"/>
      <c r="I4" s="11"/>
    </row>
    <row r="5" spans="1:9" ht="14.25">
      <c r="A5" s="13"/>
      <c r="B5" s="11"/>
      <c r="C5" s="11"/>
      <c r="D5" s="11"/>
      <c r="E5" s="11"/>
      <c r="F5" s="11"/>
      <c r="G5" s="11"/>
      <c r="H5" s="14"/>
      <c r="I5" s="11"/>
    </row>
    <row r="6" ht="15">
      <c r="A6" s="48" t="str">
        <f>+'Notes-pg 7'!A5</f>
        <v>QUARTERLY REPORT FOR THE FOURTH QUARTER ENDED 31 JULY 2007</v>
      </c>
    </row>
    <row r="7" spans="1:9" ht="14.25">
      <c r="A7" s="12"/>
      <c r="B7" s="15"/>
      <c r="C7" s="15"/>
      <c r="D7" s="15"/>
      <c r="E7" s="15"/>
      <c r="F7" s="15"/>
      <c r="G7" s="15"/>
      <c r="H7" s="15"/>
      <c r="I7" s="15"/>
    </row>
    <row r="8" spans="1:9" ht="15">
      <c r="A8" s="16" t="s">
        <v>175</v>
      </c>
      <c r="B8" s="15"/>
      <c r="C8" s="15"/>
      <c r="D8" s="15"/>
      <c r="E8" s="15"/>
      <c r="F8" s="15"/>
      <c r="G8" s="15"/>
      <c r="H8" s="15"/>
      <c r="I8" s="15"/>
    </row>
    <row r="9" spans="1:9" ht="15">
      <c r="A9" s="16"/>
      <c r="B9" s="15"/>
      <c r="C9" s="15"/>
      <c r="D9" s="15"/>
      <c r="E9" s="15"/>
      <c r="F9" s="15"/>
      <c r="G9" s="15"/>
      <c r="H9" s="15"/>
      <c r="I9" s="15"/>
    </row>
    <row r="10" spans="1:13" ht="14.25">
      <c r="A10" s="15"/>
      <c r="B10" s="15"/>
      <c r="C10" s="15"/>
      <c r="D10" s="15"/>
      <c r="E10" s="15"/>
      <c r="F10" s="15"/>
      <c r="G10" s="15"/>
      <c r="H10" s="15"/>
      <c r="I10" s="15"/>
      <c r="J10" s="5"/>
      <c r="K10" s="5"/>
      <c r="L10" s="5"/>
      <c r="M10" s="5"/>
    </row>
    <row r="11" spans="1:13" ht="15.75" thickBot="1">
      <c r="A11" s="15"/>
      <c r="B11" s="328" t="s">
        <v>62</v>
      </c>
      <c r="C11" s="329"/>
      <c r="D11" s="330"/>
      <c r="E11" s="19"/>
      <c r="F11" s="328" t="s">
        <v>63</v>
      </c>
      <c r="G11" s="329"/>
      <c r="H11" s="329"/>
      <c r="I11" s="18"/>
      <c r="J11" s="5"/>
      <c r="K11" s="5"/>
      <c r="L11" s="5"/>
      <c r="M11" s="5"/>
    </row>
    <row r="12" spans="1:13" ht="14.25">
      <c r="A12" s="15"/>
      <c r="B12" s="18"/>
      <c r="C12" s="18"/>
      <c r="D12" s="18"/>
      <c r="E12" s="18"/>
      <c r="F12" s="18"/>
      <c r="G12" s="18"/>
      <c r="H12" s="18"/>
      <c r="I12" s="18"/>
      <c r="J12" s="5"/>
      <c r="K12" s="5"/>
      <c r="L12" s="5"/>
      <c r="M12" s="5"/>
    </row>
    <row r="13" spans="1:13" ht="15">
      <c r="A13" s="15"/>
      <c r="B13" s="33" t="s">
        <v>56</v>
      </c>
      <c r="C13" s="35"/>
      <c r="D13" s="35" t="s">
        <v>56</v>
      </c>
      <c r="E13" s="35"/>
      <c r="F13" s="286" t="s">
        <v>156</v>
      </c>
      <c r="G13" s="36"/>
      <c r="H13" s="37" t="s">
        <v>156</v>
      </c>
      <c r="I13" s="20"/>
      <c r="J13" s="5"/>
      <c r="K13" s="5"/>
      <c r="L13" s="5"/>
      <c r="M13" s="5"/>
    </row>
    <row r="14" spans="1:13" ht="15">
      <c r="A14" s="15"/>
      <c r="B14" s="33" t="s">
        <v>64</v>
      </c>
      <c r="C14" s="35"/>
      <c r="D14" s="35" t="s">
        <v>64</v>
      </c>
      <c r="E14" s="35"/>
      <c r="F14" s="286" t="s">
        <v>64</v>
      </c>
      <c r="G14" s="37"/>
      <c r="H14" s="37" t="s">
        <v>64</v>
      </c>
      <c r="I14" s="18"/>
      <c r="J14" s="5"/>
      <c r="K14" s="5"/>
      <c r="L14" s="5"/>
      <c r="M14" s="5"/>
    </row>
    <row r="15" spans="1:13" ht="15">
      <c r="A15" s="15"/>
      <c r="B15" s="286" t="s">
        <v>331</v>
      </c>
      <c r="C15" s="36"/>
      <c r="D15" s="37" t="s">
        <v>277</v>
      </c>
      <c r="E15" s="37"/>
      <c r="F15" s="286" t="s">
        <v>331</v>
      </c>
      <c r="G15" s="36"/>
      <c r="H15" s="37" t="s">
        <v>277</v>
      </c>
      <c r="I15" s="21"/>
      <c r="J15" s="5"/>
      <c r="K15" s="5"/>
      <c r="L15" s="5"/>
      <c r="M15" s="5"/>
    </row>
    <row r="16" spans="1:13" ht="15">
      <c r="A16" s="22"/>
      <c r="B16" s="38"/>
      <c r="C16" s="38"/>
      <c r="D16" s="38"/>
      <c r="E16" s="33"/>
      <c r="F16" s="38"/>
      <c r="G16" s="38"/>
      <c r="H16" s="191" t="s">
        <v>336</v>
      </c>
      <c r="I16" s="19"/>
      <c r="J16" s="6"/>
      <c r="K16" s="6"/>
      <c r="L16" s="6"/>
      <c r="M16" s="6"/>
    </row>
    <row r="17" spans="1:9" ht="15">
      <c r="A17" s="15"/>
      <c r="B17" s="33" t="s">
        <v>27</v>
      </c>
      <c r="C17" s="33"/>
      <c r="D17" s="35" t="s">
        <v>27</v>
      </c>
      <c r="E17" s="35"/>
      <c r="F17" s="33" t="s">
        <v>27</v>
      </c>
      <c r="G17" s="33"/>
      <c r="H17" s="35" t="s">
        <v>27</v>
      </c>
      <c r="I17" s="15"/>
    </row>
    <row r="18" spans="2:9" ht="14.25">
      <c r="B18" s="23"/>
      <c r="C18" s="23"/>
      <c r="D18" s="15"/>
      <c r="E18" s="15"/>
      <c r="F18" s="23"/>
      <c r="G18" s="23"/>
      <c r="H18" s="15"/>
      <c r="I18" s="15"/>
    </row>
    <row r="19" spans="1:9" ht="14.25">
      <c r="A19" s="15" t="s">
        <v>11</v>
      </c>
      <c r="B19" s="21">
        <v>102169</v>
      </c>
      <c r="C19" s="21"/>
      <c r="D19" s="21">
        <v>88227</v>
      </c>
      <c r="E19" s="21"/>
      <c r="F19" s="21">
        <v>414240</v>
      </c>
      <c r="G19" s="21"/>
      <c r="H19" s="21">
        <v>372124</v>
      </c>
      <c r="I19" s="21"/>
    </row>
    <row r="20" spans="1:9" ht="14.25">
      <c r="A20" s="15"/>
      <c r="B20" s="21"/>
      <c r="C20" s="21"/>
      <c r="D20" s="21"/>
      <c r="E20" s="21"/>
      <c r="F20" s="21"/>
      <c r="G20" s="21"/>
      <c r="I20" s="21"/>
    </row>
    <row r="21" spans="1:9" ht="14.25">
      <c r="A21" s="15" t="s">
        <v>65</v>
      </c>
      <c r="B21" s="21">
        <v>1363</v>
      </c>
      <c r="C21" s="21"/>
      <c r="D21" s="21">
        <v>1188</v>
      </c>
      <c r="E21" s="21"/>
      <c r="F21" s="21">
        <v>3265</v>
      </c>
      <c r="G21" s="21"/>
      <c r="H21" s="21">
        <v>1852</v>
      </c>
      <c r="I21" s="21"/>
    </row>
    <row r="22" spans="1:9" ht="14.25">
      <c r="A22" s="15"/>
      <c r="B22" s="21"/>
      <c r="C22" s="21"/>
      <c r="D22" s="21"/>
      <c r="E22" s="21"/>
      <c r="F22" s="21"/>
      <c r="G22" s="21"/>
      <c r="I22" s="21"/>
    </row>
    <row r="23" spans="1:9" ht="14.25">
      <c r="A23" s="15" t="s">
        <v>140</v>
      </c>
      <c r="B23" s="21">
        <f>-73300-11199-12751</f>
        <v>-97250</v>
      </c>
      <c r="C23" s="21"/>
      <c r="D23" s="21">
        <v>-78988</v>
      </c>
      <c r="E23" s="21"/>
      <c r="F23" s="21">
        <f>-291705-43997-47943</f>
        <v>-383645</v>
      </c>
      <c r="G23" s="21"/>
      <c r="H23" s="21">
        <f>-255747-37528-40366</f>
        <v>-333641</v>
      </c>
      <c r="I23" s="21"/>
    </row>
    <row r="24" spans="1:9" ht="14.25">
      <c r="A24" s="15"/>
      <c r="B24" s="24"/>
      <c r="C24" s="21"/>
      <c r="D24" s="24"/>
      <c r="E24" s="21"/>
      <c r="F24" s="24"/>
      <c r="G24" s="21"/>
      <c r="H24" s="24"/>
      <c r="I24" s="21"/>
    </row>
    <row r="25" spans="1:9" ht="14.25">
      <c r="A25" s="15"/>
      <c r="B25" s="21"/>
      <c r="C25" s="21"/>
      <c r="D25" s="21"/>
      <c r="E25" s="21"/>
      <c r="F25" s="21"/>
      <c r="G25" s="21"/>
      <c r="H25" s="21"/>
      <c r="I25" s="21"/>
    </row>
    <row r="26" spans="1:9" ht="14.25">
      <c r="A26" s="15" t="s">
        <v>66</v>
      </c>
      <c r="B26" s="21">
        <f>SUM(B19:B23)</f>
        <v>6282</v>
      </c>
      <c r="C26" s="21"/>
      <c r="D26" s="21">
        <f>SUM(D19:D24)</f>
        <v>10427</v>
      </c>
      <c r="E26" s="21"/>
      <c r="F26" s="21">
        <f>SUM(F19:F23)</f>
        <v>33860</v>
      </c>
      <c r="G26" s="21"/>
      <c r="H26" s="21">
        <f>SUM(H19:H24)</f>
        <v>40335</v>
      </c>
      <c r="I26" s="21"/>
    </row>
    <row r="27" spans="1:9" ht="14.25">
      <c r="A27" s="15"/>
      <c r="B27" s="21"/>
      <c r="C27" s="21"/>
      <c r="D27" s="21"/>
      <c r="E27" s="21"/>
      <c r="F27" s="21"/>
      <c r="G27" s="21"/>
      <c r="H27" s="21"/>
      <c r="I27" s="21"/>
    </row>
    <row r="28" spans="1:9" ht="14.25">
      <c r="A28" s="25" t="s">
        <v>67</v>
      </c>
      <c r="B28" s="24">
        <v>-1921</v>
      </c>
      <c r="C28" s="21"/>
      <c r="D28" s="24">
        <v>-1365</v>
      </c>
      <c r="E28" s="21"/>
      <c r="F28" s="24">
        <v>-8687</v>
      </c>
      <c r="G28" s="21"/>
      <c r="H28" s="24">
        <v>-5195</v>
      </c>
      <c r="I28" s="21"/>
    </row>
    <row r="29" spans="1:9" ht="14.25">
      <c r="A29" s="15"/>
      <c r="B29" s="295"/>
      <c r="C29" s="21"/>
      <c r="D29" s="21"/>
      <c r="E29" s="21"/>
      <c r="F29" s="295"/>
      <c r="G29" s="21"/>
      <c r="H29" s="21"/>
      <c r="I29" s="21"/>
    </row>
    <row r="30" spans="1:9" ht="14.25">
      <c r="A30" s="15"/>
      <c r="B30" s="21">
        <f>SUM(B26:B28)</f>
        <v>4361</v>
      </c>
      <c r="C30" s="21"/>
      <c r="D30" s="21">
        <f>SUM(D26:D28)</f>
        <v>9062</v>
      </c>
      <c r="E30" s="21"/>
      <c r="F30" s="21">
        <f>SUM(F26:F28)</f>
        <v>25173</v>
      </c>
      <c r="G30" s="21"/>
      <c r="H30" s="21">
        <f>SUM(H26:H28)</f>
        <v>35140</v>
      </c>
      <c r="I30" s="20"/>
    </row>
    <row r="31" spans="1:9" ht="14.25">
      <c r="A31" s="15"/>
      <c r="B31" s="21"/>
      <c r="C31" s="21"/>
      <c r="D31" s="21"/>
      <c r="E31" s="21"/>
      <c r="F31" s="21"/>
      <c r="G31" s="21"/>
      <c r="H31" s="21"/>
      <c r="I31" s="20"/>
    </row>
    <row r="32" spans="1:9" ht="14.25">
      <c r="A32" s="15" t="s">
        <v>23</v>
      </c>
      <c r="B32" s="24">
        <v>-1643</v>
      </c>
      <c r="D32" s="24">
        <v>-2992</v>
      </c>
      <c r="E32" s="21"/>
      <c r="F32" s="24">
        <v>-7188</v>
      </c>
      <c r="G32" s="21"/>
      <c r="H32" s="24">
        <v>-9051</v>
      </c>
      <c r="I32" s="20"/>
    </row>
    <row r="33" spans="1:9" ht="14.25">
      <c r="A33" s="15"/>
      <c r="D33" s="21"/>
      <c r="E33" s="21"/>
      <c r="G33" s="21"/>
      <c r="I33" s="20"/>
    </row>
    <row r="34" spans="1:9" ht="15" thickBot="1">
      <c r="A34" s="15" t="s">
        <v>68</v>
      </c>
      <c r="B34" s="28">
        <f>SUM(B30:B32)</f>
        <v>2718</v>
      </c>
      <c r="C34" s="15"/>
      <c r="D34" s="261">
        <f>SUM(D30:D32)</f>
        <v>6070</v>
      </c>
      <c r="E34" s="15"/>
      <c r="F34" s="28">
        <f>SUM(F30:F32)</f>
        <v>17985</v>
      </c>
      <c r="G34" s="15"/>
      <c r="H34" s="28">
        <f>SUM(H30:H32)</f>
        <v>26089</v>
      </c>
      <c r="I34" s="26"/>
    </row>
    <row r="35" spans="1:9" ht="14.25">
      <c r="A35" s="15"/>
      <c r="B35" s="15"/>
      <c r="C35" s="15"/>
      <c r="D35" s="15"/>
      <c r="E35" s="15"/>
      <c r="F35" s="15"/>
      <c r="G35" s="15"/>
      <c r="H35" s="15"/>
      <c r="I35" s="15"/>
    </row>
    <row r="36" spans="1:9" ht="14.25">
      <c r="A36" s="15" t="s">
        <v>284</v>
      </c>
      <c r="B36" s="15"/>
      <c r="C36" s="15"/>
      <c r="D36" s="15"/>
      <c r="E36" s="15"/>
      <c r="F36" s="15"/>
      <c r="G36" s="15"/>
      <c r="H36" s="15"/>
      <c r="I36" s="15"/>
    </row>
    <row r="37" spans="1:9" ht="14.25">
      <c r="A37" s="15" t="s">
        <v>285</v>
      </c>
      <c r="B37" s="265">
        <v>2741</v>
      </c>
      <c r="C37" s="15"/>
      <c r="D37" s="265">
        <v>6053</v>
      </c>
      <c r="E37" s="15"/>
      <c r="F37" s="265">
        <v>17985</v>
      </c>
      <c r="G37" s="15"/>
      <c r="H37" s="265">
        <v>25995</v>
      </c>
      <c r="I37" s="15"/>
    </row>
    <row r="38" spans="1:9" ht="14.25">
      <c r="A38" s="15" t="s">
        <v>286</v>
      </c>
      <c r="B38" s="265">
        <v>-23</v>
      </c>
      <c r="C38" s="15"/>
      <c r="D38" s="265">
        <v>17</v>
      </c>
      <c r="E38" s="15"/>
      <c r="F38" s="265">
        <v>0</v>
      </c>
      <c r="G38" s="15"/>
      <c r="H38" s="265">
        <v>94</v>
      </c>
      <c r="I38" s="15"/>
    </row>
    <row r="39" spans="1:9" ht="15" thickBot="1">
      <c r="A39" s="15"/>
      <c r="B39" s="154">
        <f>+B37+B38</f>
        <v>2718</v>
      </c>
      <c r="C39" s="15"/>
      <c r="D39" s="154">
        <f>+D37+D38</f>
        <v>6070</v>
      </c>
      <c r="E39" s="15"/>
      <c r="F39" s="154">
        <f>+F37+F38</f>
        <v>17985</v>
      </c>
      <c r="G39" s="15"/>
      <c r="H39" s="154">
        <f>+H37+H38</f>
        <v>26089</v>
      </c>
      <c r="I39" s="15"/>
    </row>
    <row r="40" spans="1:9" ht="14.25">
      <c r="A40" s="15"/>
      <c r="B40" s="15"/>
      <c r="C40" s="15"/>
      <c r="D40" s="15"/>
      <c r="E40" s="15"/>
      <c r="F40" s="15"/>
      <c r="G40" s="15"/>
      <c r="H40" s="15"/>
      <c r="I40" s="15"/>
    </row>
    <row r="41" spans="1:9" ht="14.25">
      <c r="A41" s="15"/>
      <c r="B41" s="296"/>
      <c r="C41" s="15"/>
      <c r="D41" s="15"/>
      <c r="E41" s="15"/>
      <c r="F41" s="15"/>
      <c r="G41" s="15"/>
      <c r="H41" s="15"/>
      <c r="I41" s="15"/>
    </row>
    <row r="42" spans="1:9" ht="14.25">
      <c r="A42" s="15" t="s">
        <v>309</v>
      </c>
      <c r="B42" s="12"/>
      <c r="C42" s="12"/>
      <c r="D42" s="29"/>
      <c r="E42" s="12"/>
      <c r="F42" s="12"/>
      <c r="G42" s="12"/>
      <c r="H42" s="29"/>
      <c r="I42" s="12"/>
    </row>
    <row r="43" spans="1:9" ht="14.25">
      <c r="A43" s="15" t="s">
        <v>310</v>
      </c>
      <c r="B43" s="12"/>
      <c r="C43" s="12"/>
      <c r="D43" s="29"/>
      <c r="E43" s="12"/>
      <c r="F43" s="12"/>
      <c r="G43" s="12"/>
      <c r="H43" s="29"/>
      <c r="I43" s="12"/>
    </row>
    <row r="44" spans="1:9" ht="15" thickBot="1">
      <c r="A44" s="15" t="s">
        <v>69</v>
      </c>
      <c r="B44" s="297">
        <f>'Notes-pg 7'!F324</f>
        <v>2.3378794469605864</v>
      </c>
      <c r="C44" s="15"/>
      <c r="D44" s="30">
        <f>'Notes-pg 7'!G324</f>
        <v>5.226709495807753</v>
      </c>
      <c r="E44" s="15"/>
      <c r="F44" s="297">
        <f>'Notes-pg 7'!I324</f>
        <v>15.423602356633822</v>
      </c>
      <c r="G44" s="15"/>
      <c r="H44" s="30">
        <f>'Notes-pg 7'!J324</f>
        <v>22.482249262728207</v>
      </c>
      <c r="I44" s="15"/>
    </row>
    <row r="45" spans="1:9" ht="14.25">
      <c r="A45" s="15"/>
      <c r="B45" s="298"/>
      <c r="C45" s="15"/>
      <c r="D45" s="31"/>
      <c r="E45" s="15"/>
      <c r="F45" s="298"/>
      <c r="G45" s="15"/>
      <c r="H45" s="31"/>
      <c r="I45" s="15"/>
    </row>
    <row r="46" spans="1:9" ht="15" thickBot="1">
      <c r="A46" s="32" t="s">
        <v>120</v>
      </c>
      <c r="B46" s="297">
        <f>'Notes-pg 7'!F333</f>
        <v>0</v>
      </c>
      <c r="C46" s="15"/>
      <c r="D46" s="30">
        <f>'Notes-pg 7'!G333</f>
        <v>5.176239651788</v>
      </c>
      <c r="E46" s="15"/>
      <c r="F46" s="297">
        <f>'Notes-pg 7'!I333</f>
        <v>0</v>
      </c>
      <c r="G46" s="15"/>
      <c r="H46" s="30">
        <f>'Notes-pg 7'!J333</f>
        <v>22.26087699803402</v>
      </c>
      <c r="I46" s="15"/>
    </row>
    <row r="47" spans="1:9" ht="14.25">
      <c r="A47" s="15"/>
      <c r="B47" s="15"/>
      <c r="C47" s="15"/>
      <c r="D47" s="15"/>
      <c r="E47" s="15"/>
      <c r="F47" s="15"/>
      <c r="G47" s="15"/>
      <c r="H47" s="15"/>
      <c r="I47" s="15"/>
    </row>
    <row r="48" spans="1:9" ht="14.25">
      <c r="A48" s="15"/>
      <c r="B48" s="15"/>
      <c r="C48" s="15"/>
      <c r="D48" s="15"/>
      <c r="E48" s="15"/>
      <c r="F48" s="15"/>
      <c r="G48" s="15"/>
      <c r="H48" s="15"/>
      <c r="I48" s="15"/>
    </row>
    <row r="49" spans="1:9" ht="14.25">
      <c r="A49" s="15"/>
      <c r="B49" s="15"/>
      <c r="C49" s="15"/>
      <c r="D49" s="15"/>
      <c r="E49" s="15"/>
      <c r="F49" s="15"/>
      <c r="G49" s="15"/>
      <c r="H49" s="15"/>
      <c r="I49" s="15"/>
    </row>
    <row r="50" spans="1:9" ht="14.25">
      <c r="A50" s="331" t="s">
        <v>278</v>
      </c>
      <c r="B50" s="331"/>
      <c r="C50" s="331"/>
      <c r="D50" s="331"/>
      <c r="E50" s="331"/>
      <c r="F50" s="331"/>
      <c r="G50" s="331"/>
      <c r="H50" s="331"/>
      <c r="I50" s="15"/>
    </row>
    <row r="51" spans="1:9" ht="14.25">
      <c r="A51" s="331"/>
      <c r="B51" s="331"/>
      <c r="C51" s="331"/>
      <c r="D51" s="331"/>
      <c r="E51" s="331"/>
      <c r="F51" s="331"/>
      <c r="G51" s="331"/>
      <c r="H51" s="331"/>
      <c r="I51" s="15"/>
    </row>
    <row r="52" spans="1:9" ht="14.25">
      <c r="A52" s="15"/>
      <c r="B52" s="15"/>
      <c r="C52" s="15"/>
      <c r="D52" s="15"/>
      <c r="E52" s="15"/>
      <c r="F52" s="15"/>
      <c r="G52" s="15"/>
      <c r="H52" s="15"/>
      <c r="I52" s="15"/>
    </row>
    <row r="53" spans="2:9" ht="14.25">
      <c r="B53" s="15"/>
      <c r="C53" s="15"/>
      <c r="D53" s="15"/>
      <c r="E53" s="15"/>
      <c r="F53" s="15"/>
      <c r="G53" s="15"/>
      <c r="H53" s="15"/>
      <c r="I53" s="15"/>
    </row>
    <row r="54" spans="1:9" ht="14.25">
      <c r="A54" s="15"/>
      <c r="B54" s="15"/>
      <c r="C54" s="15"/>
      <c r="D54" s="15"/>
      <c r="E54" s="15"/>
      <c r="F54" s="15"/>
      <c r="G54" s="15"/>
      <c r="H54" s="15"/>
      <c r="I54" s="15"/>
    </row>
    <row r="55" spans="1:9" ht="14.25">
      <c r="A55" s="15"/>
      <c r="B55" s="15"/>
      <c r="C55" s="15"/>
      <c r="D55" s="15"/>
      <c r="E55" s="15"/>
      <c r="F55" s="15"/>
      <c r="G55" s="15"/>
      <c r="H55" s="15"/>
      <c r="I55" s="15"/>
    </row>
    <row r="56" spans="1:9" ht="14.25">
      <c r="A56" s="15"/>
      <c r="B56" s="15"/>
      <c r="C56" s="15"/>
      <c r="D56" s="15"/>
      <c r="E56" s="15"/>
      <c r="F56" s="15"/>
      <c r="G56" s="15"/>
      <c r="H56" s="15"/>
      <c r="I56" s="15"/>
    </row>
    <row r="57" spans="1:9" ht="14.25">
      <c r="A57" s="15"/>
      <c r="B57" s="15"/>
      <c r="C57" s="15"/>
      <c r="D57" s="15"/>
      <c r="E57" s="15"/>
      <c r="F57" s="15"/>
      <c r="G57" s="15"/>
      <c r="H57" s="15"/>
      <c r="I57" s="15"/>
    </row>
    <row r="58" spans="1:9" ht="14.25">
      <c r="A58" s="15"/>
      <c r="B58" s="15"/>
      <c r="C58" s="15"/>
      <c r="D58" s="15"/>
      <c r="E58" s="15"/>
      <c r="F58" s="15"/>
      <c r="G58" s="15"/>
      <c r="H58" s="15"/>
      <c r="I58" s="15"/>
    </row>
    <row r="59" spans="1:9" ht="14.25">
      <c r="A59" s="15"/>
      <c r="B59" s="15"/>
      <c r="C59" s="15"/>
      <c r="D59" s="15"/>
      <c r="E59" s="15"/>
      <c r="F59" s="15"/>
      <c r="G59" s="15"/>
      <c r="H59" s="15"/>
      <c r="I59" s="15"/>
    </row>
    <row r="60" spans="1:9" ht="14.25">
      <c r="A60" s="15"/>
      <c r="B60" s="15"/>
      <c r="C60" s="15"/>
      <c r="D60" s="15"/>
      <c r="E60" s="15"/>
      <c r="F60" s="15"/>
      <c r="G60" s="15"/>
      <c r="H60" s="15"/>
      <c r="I60" s="15"/>
    </row>
    <row r="61" spans="1:9" ht="14.25">
      <c r="A61" s="15"/>
      <c r="B61" s="15"/>
      <c r="C61" s="15"/>
      <c r="D61" s="15"/>
      <c r="E61" s="15"/>
      <c r="F61" s="15"/>
      <c r="G61" s="15"/>
      <c r="H61" s="15"/>
      <c r="I61" s="15"/>
    </row>
    <row r="62" spans="1:9" ht="14.25">
      <c r="A62" s="15"/>
      <c r="B62" s="15"/>
      <c r="C62" s="15"/>
      <c r="D62" s="15"/>
      <c r="E62" s="15"/>
      <c r="F62" s="15"/>
      <c r="G62" s="15"/>
      <c r="H62" s="15"/>
      <c r="I62" s="15"/>
    </row>
    <row r="63" spans="1:9" ht="14.25">
      <c r="A63" s="15"/>
      <c r="B63" s="15"/>
      <c r="C63" s="15"/>
      <c r="D63" s="15"/>
      <c r="E63" s="15"/>
      <c r="F63" s="15"/>
      <c r="G63" s="15"/>
      <c r="H63" s="15"/>
      <c r="I63" s="15"/>
    </row>
    <row r="64" spans="1:9" ht="14.25">
      <c r="A64" s="15"/>
      <c r="B64" s="15"/>
      <c r="C64" s="15"/>
      <c r="D64" s="15"/>
      <c r="E64" s="15"/>
      <c r="F64" s="15"/>
      <c r="G64" s="15"/>
      <c r="H64" s="15"/>
      <c r="I64" s="15"/>
    </row>
    <row r="65" spans="1:9" ht="14.25">
      <c r="A65" s="15"/>
      <c r="B65" s="15"/>
      <c r="C65" s="15"/>
      <c r="D65" s="15"/>
      <c r="E65" s="15"/>
      <c r="F65" s="15"/>
      <c r="G65" s="15"/>
      <c r="H65" s="15"/>
      <c r="I65" s="15"/>
    </row>
    <row r="66" spans="1:9" ht="14.25">
      <c r="A66" s="15"/>
      <c r="B66" s="15"/>
      <c r="C66" s="15"/>
      <c r="D66" s="15"/>
      <c r="E66" s="15"/>
      <c r="F66" s="15"/>
      <c r="G66" s="15"/>
      <c r="H66" s="15"/>
      <c r="I66" s="15"/>
    </row>
    <row r="67" spans="1:9" ht="14.25">
      <c r="A67" s="15"/>
      <c r="B67" s="15"/>
      <c r="C67" s="15"/>
      <c r="D67" s="15"/>
      <c r="E67" s="15"/>
      <c r="F67" s="15"/>
      <c r="G67" s="15"/>
      <c r="H67" s="15"/>
      <c r="I67" s="15"/>
    </row>
    <row r="68" spans="1:9" ht="14.25">
      <c r="A68" s="15"/>
      <c r="B68" s="15"/>
      <c r="C68" s="15"/>
      <c r="D68" s="15"/>
      <c r="E68" s="15"/>
      <c r="F68" s="15"/>
      <c r="G68" s="15"/>
      <c r="H68" s="15"/>
      <c r="I68" s="15"/>
    </row>
    <row r="69" spans="1:9" ht="14.25">
      <c r="A69" s="15"/>
      <c r="B69" s="15"/>
      <c r="C69" s="15"/>
      <c r="D69" s="15"/>
      <c r="E69" s="15"/>
      <c r="F69" s="15"/>
      <c r="G69" s="15"/>
      <c r="H69" s="15"/>
      <c r="I69" s="15"/>
    </row>
    <row r="70" spans="1:9" ht="14.25">
      <c r="A70" s="15"/>
      <c r="B70" s="15"/>
      <c r="C70" s="15"/>
      <c r="D70" s="15"/>
      <c r="E70" s="15"/>
      <c r="F70" s="15"/>
      <c r="G70" s="15"/>
      <c r="H70" s="15"/>
      <c r="I70" s="15"/>
    </row>
    <row r="71" spans="1:9" ht="14.25">
      <c r="A71" s="15"/>
      <c r="B71" s="15"/>
      <c r="C71" s="15"/>
      <c r="D71" s="15"/>
      <c r="E71" s="15"/>
      <c r="F71" s="15"/>
      <c r="G71" s="15"/>
      <c r="H71" s="15"/>
      <c r="I71" s="15"/>
    </row>
    <row r="72" spans="1:9" ht="14.25">
      <c r="A72" s="15"/>
      <c r="B72" s="15"/>
      <c r="C72" s="15"/>
      <c r="D72" s="15"/>
      <c r="E72" s="15"/>
      <c r="F72" s="15"/>
      <c r="G72" s="15"/>
      <c r="H72" s="15"/>
      <c r="I72" s="15"/>
    </row>
    <row r="73" spans="1:9" ht="14.25">
      <c r="A73" s="15"/>
      <c r="B73" s="15"/>
      <c r="C73" s="15"/>
      <c r="D73" s="15"/>
      <c r="E73" s="15"/>
      <c r="F73" s="15"/>
      <c r="G73" s="15"/>
      <c r="H73" s="15"/>
      <c r="I73" s="15"/>
    </row>
    <row r="74" spans="1:9" ht="14.25">
      <c r="A74" s="15"/>
      <c r="B74" s="15"/>
      <c r="C74" s="15"/>
      <c r="D74" s="15"/>
      <c r="E74" s="15"/>
      <c r="F74" s="15"/>
      <c r="G74" s="15"/>
      <c r="H74" s="15"/>
      <c r="I74" s="15"/>
    </row>
    <row r="144" ht="9" customHeight="1">
      <c r="B144" s="287"/>
    </row>
    <row r="145" ht="6" customHeight="1"/>
  </sheetData>
  <mergeCells count="3">
    <mergeCell ref="F11:H11"/>
    <mergeCell ref="B11:D11"/>
    <mergeCell ref="A50:H51"/>
  </mergeCells>
  <printOptions/>
  <pageMargins left="1" right="0" top="0.5" bottom="0.25" header="0.2" footer="0.2"/>
  <pageSetup fitToHeight="1" fitToWidth="1" horizontalDpi="600" verticalDpi="600" orientation="portrait" paperSize="9" scale="83" r:id="rId2"/>
  <headerFooter alignWithMargins="0">
    <oddFooter>&amp;C8</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142"/>
  <sheetViews>
    <sheetView zoomScale="75" zoomScaleNormal="75" zoomScaleSheetLayoutView="75" workbookViewId="0" topLeftCell="A42">
      <selection activeCell="B65" sqref="B65:E66"/>
    </sheetView>
  </sheetViews>
  <sheetFormatPr defaultColWidth="9.140625" defaultRowHeight="12.75"/>
  <cols>
    <col min="1" max="1" width="2.57421875" style="44" customWidth="1"/>
    <col min="2" max="2" width="50.8515625" style="40" customWidth="1"/>
    <col min="3" max="3" width="16.7109375" style="10" customWidth="1"/>
    <col min="4" max="4" width="7.00390625" style="49" customWidth="1"/>
    <col min="5" max="5" width="16.7109375" style="40" customWidth="1"/>
    <col min="6" max="6" width="1.7109375" style="40" customWidth="1"/>
    <col min="7" max="10" width="17.57421875" style="15" customWidth="1"/>
    <col min="11" max="16384" width="9.140625" style="4" customWidth="1"/>
  </cols>
  <sheetData>
    <row r="1" spans="3:10" ht="15">
      <c r="C1" s="41"/>
      <c r="D1" s="42"/>
      <c r="E1" s="43"/>
      <c r="G1" s="17"/>
      <c r="H1" s="17"/>
      <c r="I1" s="17"/>
      <c r="J1" s="17"/>
    </row>
    <row r="2" spans="3:10" ht="15">
      <c r="C2" s="41"/>
      <c r="D2" s="42"/>
      <c r="E2" s="43"/>
      <c r="G2" s="17"/>
      <c r="H2" s="17"/>
      <c r="I2" s="17"/>
      <c r="J2" s="17"/>
    </row>
    <row r="3" spans="1:10" ht="18">
      <c r="A3" s="9" t="s">
        <v>157</v>
      </c>
      <c r="C3" s="41"/>
      <c r="D3" s="42"/>
      <c r="E3" s="43"/>
      <c r="G3" s="17"/>
      <c r="H3" s="17"/>
      <c r="I3" s="17"/>
      <c r="J3" s="17"/>
    </row>
    <row r="4" spans="3:10" ht="14.25">
      <c r="C4" s="11"/>
      <c r="D4" s="45"/>
      <c r="E4" s="46"/>
      <c r="G4" s="47"/>
      <c r="H4" s="47"/>
      <c r="I4" s="47"/>
      <c r="J4" s="47"/>
    </row>
    <row r="5" ht="15">
      <c r="A5" s="48" t="str">
        <f>+'Notes-pg 7'!A5</f>
        <v>QUARTERLY REPORT FOR THE FOURTH QUARTER ENDED 31 JULY 2007</v>
      </c>
    </row>
    <row r="6" ht="14.25">
      <c r="A6" s="51"/>
    </row>
    <row r="7" spans="1:10" ht="15">
      <c r="A7" s="50" t="s">
        <v>171</v>
      </c>
      <c r="B7" s="10"/>
      <c r="C7" s="41"/>
      <c r="D7" s="42"/>
      <c r="E7" s="43"/>
      <c r="G7" s="17"/>
      <c r="H7" s="17"/>
      <c r="I7" s="17"/>
      <c r="J7" s="17"/>
    </row>
    <row r="8" spans="1:10" ht="15">
      <c r="A8" s="48"/>
      <c r="B8" s="43"/>
      <c r="C8" s="41"/>
      <c r="D8" s="42"/>
      <c r="E8" s="43"/>
      <c r="G8" s="17"/>
      <c r="H8" s="17"/>
      <c r="I8" s="17"/>
      <c r="J8" s="17"/>
    </row>
    <row r="9" spans="2:10" ht="15">
      <c r="B9" s="52"/>
      <c r="C9" s="90" t="s">
        <v>158</v>
      </c>
      <c r="D9" s="53"/>
      <c r="E9" s="38" t="s">
        <v>158</v>
      </c>
      <c r="F9" s="52"/>
      <c r="G9" s="35"/>
      <c r="H9" s="35"/>
      <c r="I9" s="35"/>
      <c r="J9" s="35"/>
    </row>
    <row r="10" spans="1:10" ht="15">
      <c r="A10" s="48"/>
      <c r="B10" s="54"/>
      <c r="C10" s="90" t="s">
        <v>331</v>
      </c>
      <c r="D10" s="55"/>
      <c r="E10" s="38" t="s">
        <v>277</v>
      </c>
      <c r="F10" s="54"/>
      <c r="G10" s="56"/>
      <c r="H10" s="56"/>
      <c r="I10" s="56"/>
      <c r="J10" s="56"/>
    </row>
    <row r="11" spans="1:10" ht="15">
      <c r="A11" s="48"/>
      <c r="B11" s="54"/>
      <c r="C11" s="190" t="s">
        <v>180</v>
      </c>
      <c r="D11" s="55"/>
      <c r="E11" s="191" t="s">
        <v>239</v>
      </c>
      <c r="F11" s="54"/>
      <c r="G11" s="56"/>
      <c r="H11" s="56"/>
      <c r="I11" s="56"/>
      <c r="J11" s="56"/>
    </row>
    <row r="12" spans="1:10" ht="15">
      <c r="A12" s="48"/>
      <c r="B12" s="54"/>
      <c r="C12" s="190"/>
      <c r="D12" s="55"/>
      <c r="E12" s="191"/>
      <c r="F12" s="54"/>
      <c r="G12" s="56"/>
      <c r="H12" s="56"/>
      <c r="I12" s="56"/>
      <c r="J12" s="56"/>
    </row>
    <row r="13" spans="1:10" ht="15">
      <c r="A13" s="48"/>
      <c r="B13" s="54"/>
      <c r="C13" s="90" t="s">
        <v>27</v>
      </c>
      <c r="D13" s="91"/>
      <c r="E13" s="92" t="s">
        <v>27</v>
      </c>
      <c r="F13" s="54"/>
      <c r="G13" s="33"/>
      <c r="H13" s="33"/>
      <c r="I13" s="33"/>
      <c r="J13" s="33"/>
    </row>
    <row r="14" spans="1:10" ht="15">
      <c r="A14" s="48"/>
      <c r="B14" s="54"/>
      <c r="C14" s="90"/>
      <c r="D14" s="91"/>
      <c r="E14" s="92"/>
      <c r="F14" s="54"/>
      <c r="G14" s="33"/>
      <c r="H14" s="33"/>
      <c r="I14" s="33"/>
      <c r="J14" s="33"/>
    </row>
    <row r="15" spans="1:10" ht="15">
      <c r="A15" s="63" t="s">
        <v>159</v>
      </c>
      <c r="C15" s="57"/>
      <c r="D15" s="53"/>
      <c r="E15" s="58"/>
      <c r="G15" s="18"/>
      <c r="H15" s="18"/>
      <c r="I15" s="18"/>
      <c r="J15" s="18"/>
    </row>
    <row r="16" spans="1:10" ht="14.25">
      <c r="A16" s="4"/>
      <c r="B16" s="44" t="s">
        <v>160</v>
      </c>
      <c r="C16" s="59">
        <v>64175</v>
      </c>
      <c r="D16" s="60"/>
      <c r="E16" s="59">
        <v>62262</v>
      </c>
      <c r="G16" s="34"/>
      <c r="H16" s="34"/>
      <c r="I16" s="34"/>
      <c r="J16" s="34"/>
    </row>
    <row r="17" spans="1:10" ht="14.25">
      <c r="A17" s="4"/>
      <c r="B17" s="44" t="s">
        <v>181</v>
      </c>
      <c r="C17" s="59">
        <v>123</v>
      </c>
      <c r="D17" s="60"/>
      <c r="E17" s="59">
        <v>123</v>
      </c>
      <c r="G17" s="34"/>
      <c r="H17" s="34"/>
      <c r="I17" s="34"/>
      <c r="J17" s="34"/>
    </row>
    <row r="18" spans="1:10" ht="14.25">
      <c r="A18" s="4"/>
      <c r="B18" s="44" t="s">
        <v>182</v>
      </c>
      <c r="C18" s="59">
        <v>533</v>
      </c>
      <c r="D18" s="60"/>
      <c r="E18" s="59">
        <v>383</v>
      </c>
      <c r="G18" s="34"/>
      <c r="H18" s="34"/>
      <c r="I18" s="34"/>
      <c r="J18" s="34"/>
    </row>
    <row r="19" spans="1:10" ht="14.25">
      <c r="A19" s="4"/>
      <c r="B19" s="44" t="s">
        <v>161</v>
      </c>
      <c r="C19" s="59">
        <v>2452</v>
      </c>
      <c r="D19" s="60"/>
      <c r="E19" s="59">
        <v>-9981</v>
      </c>
      <c r="G19" s="34"/>
      <c r="H19" s="34"/>
      <c r="I19" s="34"/>
      <c r="J19" s="34"/>
    </row>
    <row r="20" spans="1:10" ht="14.25">
      <c r="A20" s="4"/>
      <c r="B20" s="44" t="s">
        <v>164</v>
      </c>
      <c r="C20" s="62">
        <v>727</v>
      </c>
      <c r="D20" s="60"/>
      <c r="E20" s="62">
        <v>727</v>
      </c>
      <c r="G20" s="34"/>
      <c r="H20" s="34"/>
      <c r="I20" s="34"/>
      <c r="J20" s="34"/>
    </row>
    <row r="21" spans="1:10" ht="15">
      <c r="A21" s="48"/>
      <c r="C21" s="59">
        <f>SUM(C16:C20)</f>
        <v>68010</v>
      </c>
      <c r="D21" s="60"/>
      <c r="E21" s="59">
        <f>SUM(E16:E20)</f>
        <v>53514</v>
      </c>
      <c r="G21" s="34"/>
      <c r="H21" s="34"/>
      <c r="I21" s="34"/>
      <c r="J21" s="34"/>
    </row>
    <row r="22" spans="1:10" ht="15">
      <c r="A22" s="63" t="s">
        <v>57</v>
      </c>
      <c r="C22" s="64"/>
      <c r="D22" s="65"/>
      <c r="E22" s="64"/>
      <c r="G22" s="26"/>
      <c r="H22" s="26"/>
      <c r="I22" s="34"/>
      <c r="J22" s="34"/>
    </row>
    <row r="23" spans="2:10" ht="14.25">
      <c r="B23" s="44" t="s">
        <v>44</v>
      </c>
      <c r="C23" s="66">
        <v>324135</v>
      </c>
      <c r="D23" s="34"/>
      <c r="E23" s="66">
        <v>286876</v>
      </c>
      <c r="G23" s="34"/>
      <c r="H23" s="34"/>
      <c r="I23" s="34"/>
      <c r="J23" s="34"/>
    </row>
    <row r="24" spans="2:10" ht="14.25">
      <c r="B24" s="44" t="s">
        <v>101</v>
      </c>
      <c r="C24" s="67">
        <v>1900</v>
      </c>
      <c r="D24" s="34"/>
      <c r="E24" s="67">
        <v>1678</v>
      </c>
      <c r="G24" s="34"/>
      <c r="H24" s="34"/>
      <c r="I24" s="34"/>
      <c r="J24" s="34"/>
    </row>
    <row r="25" spans="2:10" ht="14.25">
      <c r="B25" s="44" t="s">
        <v>162</v>
      </c>
      <c r="C25" s="67">
        <v>12684</v>
      </c>
      <c r="D25" s="34"/>
      <c r="E25" s="67">
        <v>8646</v>
      </c>
      <c r="G25" s="34"/>
      <c r="H25" s="34"/>
      <c r="I25" s="34"/>
      <c r="J25" s="34"/>
    </row>
    <row r="26" spans="2:10" ht="14.25">
      <c r="B26" s="44" t="s">
        <v>100</v>
      </c>
      <c r="C26" s="67">
        <v>4220</v>
      </c>
      <c r="D26" s="34"/>
      <c r="E26" s="67">
        <v>2654</v>
      </c>
      <c r="G26" s="34"/>
      <c r="H26" s="34"/>
      <c r="I26" s="34"/>
      <c r="J26" s="34"/>
    </row>
    <row r="27" spans="2:10" ht="14.25">
      <c r="B27" s="44" t="s">
        <v>163</v>
      </c>
      <c r="C27" s="67">
        <v>3188</v>
      </c>
      <c r="D27" s="34"/>
      <c r="E27" s="67">
        <v>3077</v>
      </c>
      <c r="G27" s="34"/>
      <c r="H27" s="34"/>
      <c r="I27" s="34"/>
      <c r="J27" s="34"/>
    </row>
    <row r="28" spans="2:10" ht="14.25">
      <c r="B28" s="44" t="s">
        <v>52</v>
      </c>
      <c r="C28" s="68">
        <v>12131</v>
      </c>
      <c r="D28" s="34"/>
      <c r="E28" s="68">
        <v>4263</v>
      </c>
      <c r="G28" s="34"/>
      <c r="H28" s="34"/>
      <c r="I28" s="34"/>
      <c r="J28" s="34"/>
    </row>
    <row r="29" spans="2:10" ht="18" customHeight="1">
      <c r="B29" s="258"/>
      <c r="C29" s="70">
        <f>SUM(C23:C28)</f>
        <v>358258</v>
      </c>
      <c r="D29" s="71"/>
      <c r="E29" s="70">
        <f>SUM(E23:E28)</f>
        <v>307194</v>
      </c>
      <c r="G29" s="72"/>
      <c r="H29" s="72"/>
      <c r="I29" s="34"/>
      <c r="J29" s="34"/>
    </row>
    <row r="30" spans="1:10" ht="15">
      <c r="A30" s="63" t="s">
        <v>58</v>
      </c>
      <c r="C30" s="73"/>
      <c r="D30" s="65"/>
      <c r="E30" s="73"/>
      <c r="G30" s="26"/>
      <c r="H30" s="26"/>
      <c r="I30" s="34"/>
      <c r="J30" s="34"/>
    </row>
    <row r="31" spans="2:10" ht="14.25">
      <c r="B31" s="44" t="s">
        <v>102</v>
      </c>
      <c r="C31" s="74">
        <v>22774</v>
      </c>
      <c r="D31" s="34"/>
      <c r="E31" s="74">
        <v>39086</v>
      </c>
      <c r="G31" s="75"/>
      <c r="H31" s="34"/>
      <c r="I31" s="34"/>
      <c r="J31" s="34"/>
    </row>
    <row r="32" spans="2:10" ht="14.25">
      <c r="B32" s="44" t="s">
        <v>165</v>
      </c>
      <c r="C32" s="74">
        <v>13313</v>
      </c>
      <c r="D32" s="34"/>
      <c r="E32" s="74">
        <v>14750</v>
      </c>
      <c r="G32" s="75"/>
      <c r="H32" s="34"/>
      <c r="I32" s="34"/>
      <c r="J32" s="34"/>
    </row>
    <row r="33" spans="2:10" ht="14.25">
      <c r="B33" s="13" t="s">
        <v>166</v>
      </c>
      <c r="C33" s="74">
        <v>1726</v>
      </c>
      <c r="D33" s="34"/>
      <c r="E33" s="74">
        <v>2191</v>
      </c>
      <c r="G33" s="75"/>
      <c r="H33" s="34"/>
      <c r="I33" s="34"/>
      <c r="J33" s="34"/>
    </row>
    <row r="34" spans="2:10" ht="14.25">
      <c r="B34" s="44" t="s">
        <v>169</v>
      </c>
      <c r="C34" s="74">
        <f>4331+1306+2111+984+130219-70000</f>
        <v>68951</v>
      </c>
      <c r="D34" s="34"/>
      <c r="E34" s="74">
        <v>66532</v>
      </c>
      <c r="G34" s="75"/>
      <c r="H34" s="34"/>
      <c r="I34" s="34"/>
      <c r="J34" s="34"/>
    </row>
    <row r="35" spans="2:10" ht="14.25">
      <c r="B35" s="40" t="s">
        <v>167</v>
      </c>
      <c r="C35" s="76">
        <v>2335</v>
      </c>
      <c r="D35" s="34"/>
      <c r="E35" s="76">
        <v>2400</v>
      </c>
      <c r="G35" s="34"/>
      <c r="H35" s="34"/>
      <c r="I35" s="34"/>
      <c r="J35" s="34"/>
    </row>
    <row r="36" spans="2:10" ht="18" customHeight="1">
      <c r="B36" s="69"/>
      <c r="C36" s="70">
        <f>SUM(C31:C35)</f>
        <v>109099</v>
      </c>
      <c r="D36" s="71"/>
      <c r="E36" s="70">
        <f>SUM(E31:E35)</f>
        <v>124959</v>
      </c>
      <c r="G36" s="72"/>
      <c r="H36" s="72"/>
      <c r="I36" s="34"/>
      <c r="J36" s="34"/>
    </row>
    <row r="37" spans="3:10" ht="1.5" customHeight="1">
      <c r="C37" s="64"/>
      <c r="D37" s="65"/>
      <c r="E37" s="64"/>
      <c r="G37" s="26"/>
      <c r="H37" s="26"/>
      <c r="I37" s="34"/>
      <c r="J37" s="34"/>
    </row>
    <row r="38" spans="1:10" ht="15">
      <c r="A38" s="63" t="s">
        <v>170</v>
      </c>
      <c r="C38" s="27">
        <f>C29-C36</f>
        <v>249159</v>
      </c>
      <c r="D38" s="71"/>
      <c r="E38" s="27">
        <f>E29-E36</f>
        <v>182235</v>
      </c>
      <c r="G38" s="72"/>
      <c r="H38" s="72"/>
      <c r="I38" s="34"/>
      <c r="J38" s="34"/>
    </row>
    <row r="39" spans="3:10" ht="1.5" customHeight="1">
      <c r="C39" s="26"/>
      <c r="D39" s="71"/>
      <c r="E39" s="26"/>
      <c r="G39" s="72"/>
      <c r="H39" s="72"/>
      <c r="I39" s="34"/>
      <c r="J39" s="34"/>
    </row>
    <row r="40" spans="3:10" ht="15" thickBot="1">
      <c r="C40" s="77">
        <f>C38+C21</f>
        <v>317169</v>
      </c>
      <c r="D40" s="71"/>
      <c r="E40" s="77">
        <f>E38+E21</f>
        <v>235749</v>
      </c>
      <c r="G40" s="72"/>
      <c r="H40" s="72"/>
      <c r="I40" s="34"/>
      <c r="J40" s="34"/>
    </row>
    <row r="41" spans="3:10" ht="14.25">
      <c r="C41" s="64"/>
      <c r="D41" s="65"/>
      <c r="E41" s="64"/>
      <c r="G41" s="26"/>
      <c r="H41" s="26"/>
      <c r="I41" s="34"/>
      <c r="J41" s="34"/>
    </row>
    <row r="42" spans="1:10" ht="15">
      <c r="A42" s="48" t="s">
        <v>172</v>
      </c>
      <c r="C42" s="64"/>
      <c r="D42" s="65"/>
      <c r="E42" s="64"/>
      <c r="G42" s="26"/>
      <c r="H42" s="26"/>
      <c r="I42" s="34"/>
      <c r="J42" s="34"/>
    </row>
    <row r="43" spans="1:10" ht="15">
      <c r="A43" s="63" t="s">
        <v>59</v>
      </c>
      <c r="C43" s="59">
        <v>117243</v>
      </c>
      <c r="D43" s="60"/>
      <c r="E43" s="59">
        <v>115882</v>
      </c>
      <c r="G43" s="34"/>
      <c r="H43" s="34"/>
      <c r="I43" s="34"/>
      <c r="J43" s="34"/>
    </row>
    <row r="44" spans="1:10" ht="15">
      <c r="A44" s="63" t="s">
        <v>151</v>
      </c>
      <c r="C44" s="59">
        <v>0</v>
      </c>
      <c r="D44" s="60"/>
      <c r="E44" s="59">
        <v>165</v>
      </c>
      <c r="G44" s="34"/>
      <c r="H44" s="34"/>
      <c r="I44" s="34"/>
      <c r="J44" s="34"/>
    </row>
    <row r="45" spans="1:10" ht="15">
      <c r="A45" s="48" t="s">
        <v>60</v>
      </c>
      <c r="C45" s="59">
        <v>49250</v>
      </c>
      <c r="D45" s="60"/>
      <c r="E45" s="59">
        <v>48433</v>
      </c>
      <c r="G45" s="34"/>
      <c r="H45" s="34"/>
      <c r="I45" s="34"/>
      <c r="J45" s="34"/>
    </row>
    <row r="46" spans="1:10" ht="15">
      <c r="A46" s="48" t="s">
        <v>203</v>
      </c>
      <c r="C46" s="62">
        <v>67549</v>
      </c>
      <c r="D46" s="60"/>
      <c r="E46" s="62">
        <v>42266</v>
      </c>
      <c r="G46" s="34"/>
      <c r="H46" s="34"/>
      <c r="I46" s="34"/>
      <c r="J46" s="34"/>
    </row>
    <row r="47" spans="2:10" ht="3" customHeight="1">
      <c r="B47" s="78"/>
      <c r="C47" s="34"/>
      <c r="D47" s="60"/>
      <c r="E47" s="34"/>
      <c r="G47" s="34"/>
      <c r="H47" s="34"/>
      <c r="I47" s="34"/>
      <c r="J47" s="34"/>
    </row>
    <row r="48" spans="1:10" ht="15">
      <c r="A48" s="63" t="s">
        <v>204</v>
      </c>
      <c r="C48" s="37">
        <f>SUM(C43:C46)</f>
        <v>234042</v>
      </c>
      <c r="D48" s="79"/>
      <c r="E48" s="37">
        <f>SUM(E43:E46)</f>
        <v>206746</v>
      </c>
      <c r="G48" s="80"/>
      <c r="H48" s="80"/>
      <c r="I48" s="34"/>
      <c r="J48" s="34"/>
    </row>
    <row r="49" spans="1:10" ht="15">
      <c r="A49" s="48" t="s">
        <v>61</v>
      </c>
      <c r="C49" s="62">
        <v>3423</v>
      </c>
      <c r="D49" s="60"/>
      <c r="E49" s="62">
        <v>1724</v>
      </c>
      <c r="G49" s="34"/>
      <c r="H49" s="34"/>
      <c r="I49" s="34"/>
      <c r="J49" s="34"/>
    </row>
    <row r="50" spans="1:10" ht="15">
      <c r="A50" s="63" t="s">
        <v>295</v>
      </c>
      <c r="C50" s="59">
        <f>+C48+C49</f>
        <v>237465</v>
      </c>
      <c r="D50" s="60"/>
      <c r="E50" s="59">
        <f>+E48+E49</f>
        <v>208470</v>
      </c>
      <c r="G50" s="34"/>
      <c r="H50" s="34"/>
      <c r="I50" s="34"/>
      <c r="J50" s="34"/>
    </row>
    <row r="51" spans="1:10" ht="15">
      <c r="A51" s="63"/>
      <c r="C51" s="59"/>
      <c r="D51" s="60"/>
      <c r="E51" s="59"/>
      <c r="G51" s="34"/>
      <c r="H51" s="34"/>
      <c r="I51" s="34"/>
      <c r="J51" s="34"/>
    </row>
    <row r="52" spans="1:10" ht="15">
      <c r="A52" s="48" t="s">
        <v>174</v>
      </c>
      <c r="C52" s="81"/>
      <c r="D52" s="82"/>
      <c r="E52" s="81"/>
      <c r="G52" s="37"/>
      <c r="H52" s="37"/>
      <c r="I52" s="34"/>
      <c r="J52" s="34"/>
    </row>
    <row r="53" spans="1:10" ht="14.25">
      <c r="A53" s="4"/>
      <c r="B53" s="40" t="s">
        <v>99</v>
      </c>
      <c r="C53" s="37">
        <v>0</v>
      </c>
      <c r="D53" s="37"/>
      <c r="E53" s="37">
        <v>2015</v>
      </c>
      <c r="F53" s="49"/>
      <c r="G53" s="37"/>
      <c r="H53" s="37"/>
      <c r="I53" s="34"/>
      <c r="J53" s="34"/>
    </row>
    <row r="54" spans="1:10" ht="14.25">
      <c r="A54" s="4"/>
      <c r="B54" s="40" t="s">
        <v>150</v>
      </c>
      <c r="C54" s="37">
        <v>0</v>
      </c>
      <c r="D54" s="37"/>
      <c r="E54" s="37">
        <v>14400</v>
      </c>
      <c r="F54" s="49"/>
      <c r="G54" s="37"/>
      <c r="H54" s="37"/>
      <c r="I54" s="34"/>
      <c r="J54" s="34"/>
    </row>
    <row r="55" spans="1:10" ht="14.25">
      <c r="A55" s="4"/>
      <c r="B55" s="40" t="s">
        <v>173</v>
      </c>
      <c r="C55" s="37">
        <f>3279+1526+1298+70000</f>
        <v>76103</v>
      </c>
      <c r="D55" s="37"/>
      <c r="E55" s="37">
        <v>7219</v>
      </c>
      <c r="F55" s="49"/>
      <c r="G55" s="37"/>
      <c r="H55" s="37"/>
      <c r="I55" s="34"/>
      <c r="J55" s="34"/>
    </row>
    <row r="56" spans="1:10" ht="14.25">
      <c r="A56" s="4"/>
      <c r="B56" s="40" t="s">
        <v>168</v>
      </c>
      <c r="C56" s="34">
        <v>3601</v>
      </c>
      <c r="D56" s="60"/>
      <c r="E56" s="34">
        <v>3645</v>
      </c>
      <c r="F56" s="49"/>
      <c r="G56" s="34"/>
      <c r="H56" s="34"/>
      <c r="I56" s="34"/>
      <c r="J56" s="34"/>
    </row>
    <row r="57" spans="3:10" ht="3" customHeight="1">
      <c r="C57" s="27"/>
      <c r="D57" s="65"/>
      <c r="E57" s="27"/>
      <c r="F57" s="49"/>
      <c r="G57" s="26"/>
      <c r="H57" s="26"/>
      <c r="I57" s="34"/>
      <c r="J57" s="34"/>
    </row>
    <row r="58" spans="3:10" ht="15" thickBot="1">
      <c r="C58" s="77">
        <f>SUM(C50:C56)</f>
        <v>317169</v>
      </c>
      <c r="D58" s="71"/>
      <c r="E58" s="77">
        <f>SUM(E50:E56)</f>
        <v>235749</v>
      </c>
      <c r="G58" s="72"/>
      <c r="H58" s="72"/>
      <c r="I58" s="34"/>
      <c r="J58" s="34"/>
    </row>
    <row r="59" spans="4:10" ht="14.25">
      <c r="D59" s="65"/>
      <c r="E59" s="61"/>
      <c r="G59" s="26"/>
      <c r="H59" s="26"/>
      <c r="I59" s="34"/>
      <c r="J59" s="34"/>
    </row>
    <row r="60" spans="1:10" ht="14.25">
      <c r="A60" s="69" t="s">
        <v>236</v>
      </c>
      <c r="C60" s="83"/>
      <c r="D60" s="84"/>
      <c r="E60" s="83"/>
      <c r="F60" s="85"/>
      <c r="G60" s="86"/>
      <c r="H60" s="86"/>
      <c r="I60" s="34"/>
      <c r="J60" s="34"/>
    </row>
    <row r="61" spans="1:10" ht="14.25">
      <c r="A61" s="69" t="s">
        <v>235</v>
      </c>
      <c r="C61" s="83">
        <f>+C48/C43</f>
        <v>1.996212993526266</v>
      </c>
      <c r="D61" s="84"/>
      <c r="E61" s="83">
        <f>+E48/E43</f>
        <v>1.7841079719024524</v>
      </c>
      <c r="F61" s="85"/>
      <c r="G61" s="86"/>
      <c r="H61" s="86"/>
      <c r="I61" s="34"/>
      <c r="J61" s="34"/>
    </row>
    <row r="62" spans="1:10" ht="14.25">
      <c r="A62" s="69"/>
      <c r="C62" s="83"/>
      <c r="D62" s="84"/>
      <c r="E62" s="83"/>
      <c r="F62" s="85"/>
      <c r="G62" s="86"/>
      <c r="H62" s="86"/>
      <c r="I62" s="34"/>
      <c r="J62" s="34"/>
    </row>
    <row r="63" spans="1:10" ht="15" customHeight="1">
      <c r="A63" s="333" t="s">
        <v>324</v>
      </c>
      <c r="B63" s="355"/>
      <c r="C63" s="355"/>
      <c r="D63" s="355"/>
      <c r="E63" s="355"/>
      <c r="F63" s="85"/>
      <c r="G63" s="86"/>
      <c r="H63" s="86"/>
      <c r="I63" s="34"/>
      <c r="J63" s="34"/>
    </row>
    <row r="64" spans="3:10" ht="14.25">
      <c r="C64" s="87"/>
      <c r="E64" s="52"/>
      <c r="I64" s="34"/>
      <c r="J64" s="34"/>
    </row>
    <row r="65" spans="2:10" ht="14.25">
      <c r="B65" s="332" t="s">
        <v>279</v>
      </c>
      <c r="C65" s="335"/>
      <c r="D65" s="335"/>
      <c r="E65" s="335"/>
      <c r="F65" s="89"/>
      <c r="G65" s="89"/>
      <c r="H65" s="89"/>
      <c r="I65" s="89"/>
      <c r="J65" s="34"/>
    </row>
    <row r="66" spans="2:10" ht="14.25">
      <c r="B66" s="335"/>
      <c r="C66" s="335"/>
      <c r="D66" s="335"/>
      <c r="E66" s="335"/>
      <c r="F66" s="89"/>
      <c r="G66" s="89"/>
      <c r="H66" s="89"/>
      <c r="I66" s="89"/>
      <c r="J66" s="34"/>
    </row>
    <row r="67" spans="9:10" ht="14.25">
      <c r="I67" s="34"/>
      <c r="J67" s="34"/>
    </row>
    <row r="142" ht="9" customHeight="1">
      <c r="B142" s="259"/>
    </row>
    <row r="143" ht="6" customHeight="1"/>
  </sheetData>
  <mergeCells count="2">
    <mergeCell ref="B65:E66"/>
    <mergeCell ref="A63:E63"/>
  </mergeCells>
  <printOptions/>
  <pageMargins left="1" right="0" top="0.5" bottom="0.2" header="0.2" footer="0.2"/>
  <pageSetup fitToHeight="1" fitToWidth="1" horizontalDpi="600" verticalDpi="600" orientation="portrait" paperSize="9" scale="86" r:id="rId2"/>
  <headerFooter alignWithMargins="0">
    <oddFooter>&amp;C9</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140"/>
  <sheetViews>
    <sheetView zoomScale="70" zoomScaleNormal="70" workbookViewId="0" topLeftCell="A1">
      <selection activeCell="B7" sqref="B7"/>
    </sheetView>
  </sheetViews>
  <sheetFormatPr defaultColWidth="9.140625" defaultRowHeight="12.75"/>
  <cols>
    <col min="1" max="1" width="1.8515625" style="108" customWidth="1"/>
    <col min="2" max="2" width="87.57421875" style="108" customWidth="1"/>
    <col min="3" max="3" width="13.7109375" style="314" customWidth="1"/>
    <col min="4" max="4" width="7.28125" style="108" hidden="1" customWidth="1"/>
    <col min="5" max="5" width="5.57421875" style="108" hidden="1" customWidth="1"/>
    <col min="6" max="6" width="16.57421875" style="108" hidden="1" customWidth="1"/>
    <col min="7" max="7" width="0" style="108" hidden="1" customWidth="1"/>
    <col min="8" max="8" width="15.7109375" style="108" hidden="1" customWidth="1"/>
    <col min="9" max="9" width="1.421875" style="157" customWidth="1"/>
    <col min="10" max="10" width="12.140625" style="137" customWidth="1"/>
    <col min="11" max="16384" width="9.140625" style="108" customWidth="1"/>
  </cols>
  <sheetData>
    <row r="1" spans="3:10" s="4" customFormat="1" ht="12.75">
      <c r="C1" s="12"/>
      <c r="I1" s="125"/>
      <c r="J1" s="12"/>
    </row>
    <row r="2" spans="2:10" s="4" customFormat="1" ht="18">
      <c r="B2" s="9"/>
      <c r="C2" s="12"/>
      <c r="I2" s="125"/>
      <c r="J2" s="12"/>
    </row>
    <row r="3" spans="2:10" s="4" customFormat="1" ht="18">
      <c r="B3" s="9" t="s">
        <v>157</v>
      </c>
      <c r="C3" s="12"/>
      <c r="I3" s="125"/>
      <c r="J3" s="12"/>
    </row>
    <row r="4" spans="2:10" s="4" customFormat="1" ht="14.25">
      <c r="B4" s="44"/>
      <c r="C4" s="12"/>
      <c r="I4" s="125"/>
      <c r="J4" s="12"/>
    </row>
    <row r="5" spans="2:10" s="161" customFormat="1" ht="15" customHeight="1">
      <c r="B5" s="48" t="str">
        <f>+'Notes-pg 7'!A5</f>
        <v>QUARTERLY REPORT FOR THE FOURTH QUARTER ENDED 31 JULY 2007</v>
      </c>
      <c r="C5" s="39"/>
      <c r="I5" s="243"/>
      <c r="J5" s="39"/>
    </row>
    <row r="6" spans="2:10" s="161" customFormat="1" ht="15">
      <c r="B6" s="48"/>
      <c r="C6" s="39"/>
      <c r="I6" s="243"/>
      <c r="J6" s="39"/>
    </row>
    <row r="7" spans="2:3" s="161" customFormat="1" ht="15">
      <c r="B7" s="48" t="s">
        <v>176</v>
      </c>
      <c r="C7" s="39"/>
    </row>
    <row r="8" spans="2:10" s="127" customFormat="1" ht="12.75">
      <c r="B8" s="242"/>
      <c r="C8" s="299"/>
      <c r="I8" s="128"/>
      <c r="J8" s="129"/>
    </row>
    <row r="9" spans="2:10" s="127" customFormat="1" ht="15.75" thickBot="1">
      <c r="B9" s="242"/>
      <c r="C9" s="328" t="s">
        <v>63</v>
      </c>
      <c r="D9" s="363"/>
      <c r="E9" s="363"/>
      <c r="F9" s="364"/>
      <c r="G9" s="364"/>
      <c r="H9" s="364"/>
      <c r="I9" s="364"/>
      <c r="J9" s="364"/>
    </row>
    <row r="10" spans="3:10" s="127" customFormat="1" ht="15">
      <c r="C10" s="300" t="s">
        <v>156</v>
      </c>
      <c r="D10" s="218"/>
      <c r="E10" s="218"/>
      <c r="F10" s="222"/>
      <c r="G10" s="222"/>
      <c r="H10" s="222"/>
      <c r="I10" s="222"/>
      <c r="J10" s="240" t="s">
        <v>156</v>
      </c>
    </row>
    <row r="11" spans="3:10" s="127" customFormat="1" ht="15">
      <c r="C11" s="300" t="s">
        <v>64</v>
      </c>
      <c r="D11" s="218"/>
      <c r="E11" s="218"/>
      <c r="F11" s="222"/>
      <c r="G11" s="222"/>
      <c r="H11" s="222"/>
      <c r="I11" s="222"/>
      <c r="J11" s="240" t="s">
        <v>64</v>
      </c>
    </row>
    <row r="12" spans="3:10" s="127" customFormat="1" ht="15">
      <c r="C12" s="300" t="s">
        <v>338</v>
      </c>
      <c r="D12" s="126"/>
      <c r="E12" s="126"/>
      <c r="F12" s="126"/>
      <c r="G12" s="126"/>
      <c r="H12" s="126"/>
      <c r="I12" s="126"/>
      <c r="J12" s="240" t="s">
        <v>337</v>
      </c>
    </row>
    <row r="13" spans="3:29" s="7" customFormat="1" ht="15">
      <c r="C13" s="301" t="s">
        <v>27</v>
      </c>
      <c r="D13" s="131" t="s">
        <v>37</v>
      </c>
      <c r="E13" s="238" t="s">
        <v>33</v>
      </c>
      <c r="F13" s="361" t="s">
        <v>38</v>
      </c>
      <c r="G13" s="361"/>
      <c r="H13" s="238" t="s">
        <v>33</v>
      </c>
      <c r="I13" s="239"/>
      <c r="J13" s="241" t="s">
        <v>27</v>
      </c>
      <c r="K13" s="133"/>
      <c r="L13" s="133"/>
      <c r="M13" s="133"/>
      <c r="N13" s="8"/>
      <c r="O13" s="8"/>
      <c r="P13" s="8"/>
      <c r="Q13" s="8"/>
      <c r="R13" s="8"/>
      <c r="S13" s="8"/>
      <c r="T13" s="8"/>
      <c r="U13" s="8"/>
      <c r="V13" s="8"/>
      <c r="W13" s="8"/>
      <c r="X13" s="8"/>
      <c r="Y13" s="8"/>
      <c r="Z13" s="8"/>
      <c r="AA13" s="8"/>
      <c r="AB13" s="8"/>
      <c r="AC13" s="8"/>
    </row>
    <row r="14" spans="2:29" s="7" customFormat="1" ht="15">
      <c r="B14" s="134" t="s">
        <v>39</v>
      </c>
      <c r="C14" s="130"/>
      <c r="D14" s="131"/>
      <c r="E14" s="130"/>
      <c r="F14" s="130"/>
      <c r="G14" s="130"/>
      <c r="H14" s="130"/>
      <c r="I14" s="132"/>
      <c r="J14" s="191" t="s">
        <v>342</v>
      </c>
      <c r="K14" s="133"/>
      <c r="L14" s="133"/>
      <c r="M14" s="133"/>
      <c r="N14" s="8"/>
      <c r="O14" s="8"/>
      <c r="P14" s="8"/>
      <c r="Q14" s="8"/>
      <c r="R14" s="8"/>
      <c r="S14" s="8"/>
      <c r="T14" s="8"/>
      <c r="U14" s="8"/>
      <c r="V14" s="8"/>
      <c r="W14" s="8"/>
      <c r="X14" s="8"/>
      <c r="Y14" s="8"/>
      <c r="Z14" s="8"/>
      <c r="AA14" s="8"/>
      <c r="AB14" s="8"/>
      <c r="AC14" s="8"/>
    </row>
    <row r="15" spans="2:13" ht="14.25">
      <c r="B15" s="105"/>
      <c r="C15" s="302"/>
      <c r="D15" s="105"/>
      <c r="E15" s="105"/>
      <c r="F15" s="105"/>
      <c r="G15" s="105"/>
      <c r="H15" s="105"/>
      <c r="I15" s="135"/>
      <c r="J15" s="191"/>
      <c r="K15" s="105"/>
      <c r="L15" s="105"/>
      <c r="M15" s="105"/>
    </row>
    <row r="16" spans="2:13" s="137" customFormat="1" ht="14.25">
      <c r="B16" s="136" t="s">
        <v>40</v>
      </c>
      <c r="C16" s="303">
        <f>+'P&amp;L'!F30</f>
        <v>25173</v>
      </c>
      <c r="D16" s="136"/>
      <c r="E16" s="136"/>
      <c r="F16" s="136"/>
      <c r="G16" s="136"/>
      <c r="H16" s="136"/>
      <c r="I16" s="138"/>
      <c r="J16" s="139">
        <f>+'P&amp;L'!H30</f>
        <v>35140</v>
      </c>
      <c r="K16" s="136"/>
      <c r="L16" s="136"/>
      <c r="M16" s="136"/>
    </row>
    <row r="17" spans="2:13" ht="14.25">
      <c r="B17" s="105"/>
      <c r="C17" s="303"/>
      <c r="D17" s="105"/>
      <c r="E17" s="105"/>
      <c r="F17" s="105"/>
      <c r="G17" s="105"/>
      <c r="H17" s="105"/>
      <c r="I17" s="135"/>
      <c r="J17" s="141"/>
      <c r="K17" s="105"/>
      <c r="L17" s="105"/>
      <c r="M17" s="105"/>
    </row>
    <row r="18" spans="2:13" ht="14.25">
      <c r="B18" s="105" t="s">
        <v>41</v>
      </c>
      <c r="C18" s="303"/>
      <c r="D18" s="105"/>
      <c r="E18" s="105"/>
      <c r="F18" s="105"/>
      <c r="G18" s="105"/>
      <c r="H18" s="105"/>
      <c r="I18" s="135"/>
      <c r="J18" s="141"/>
      <c r="K18" s="105"/>
      <c r="L18" s="105"/>
      <c r="M18" s="105"/>
    </row>
    <row r="19" spans="2:13" ht="14.25">
      <c r="B19" s="105" t="s">
        <v>202</v>
      </c>
      <c r="C19" s="304">
        <v>6172</v>
      </c>
      <c r="D19" s="105"/>
      <c r="E19" s="105"/>
      <c r="F19" s="105"/>
      <c r="G19" s="105"/>
      <c r="H19" s="105"/>
      <c r="I19" s="135"/>
      <c r="J19" s="142">
        <v>5736</v>
      </c>
      <c r="K19" s="105"/>
      <c r="L19" s="105"/>
      <c r="M19" s="105"/>
    </row>
    <row r="20" spans="2:13" ht="14.25">
      <c r="B20" s="143" t="s">
        <v>215</v>
      </c>
      <c r="C20" s="305">
        <v>0</v>
      </c>
      <c r="D20" s="105"/>
      <c r="E20" s="105"/>
      <c r="F20" s="105"/>
      <c r="G20" s="105"/>
      <c r="H20" s="105"/>
      <c r="I20" s="135"/>
      <c r="J20" s="144">
        <v>-4643</v>
      </c>
      <c r="K20" s="105"/>
      <c r="L20" s="105"/>
      <c r="M20" s="105"/>
    </row>
    <row r="21" spans="2:13" ht="14.25">
      <c r="B21" s="143" t="s">
        <v>134</v>
      </c>
      <c r="C21" s="305">
        <v>-34</v>
      </c>
      <c r="D21" s="105"/>
      <c r="E21" s="105"/>
      <c r="F21" s="105"/>
      <c r="G21" s="105"/>
      <c r="H21" s="105"/>
      <c r="I21" s="135"/>
      <c r="J21" s="144">
        <v>-64</v>
      </c>
      <c r="K21" s="105"/>
      <c r="L21" s="105"/>
      <c r="M21" s="105"/>
    </row>
    <row r="22" spans="2:13" ht="14.25">
      <c r="B22" s="143" t="s">
        <v>311</v>
      </c>
      <c r="C22" s="305">
        <v>385</v>
      </c>
      <c r="D22" s="105"/>
      <c r="E22" s="105"/>
      <c r="F22" s="105"/>
      <c r="G22" s="105"/>
      <c r="H22" s="105"/>
      <c r="I22" s="135"/>
      <c r="J22" s="144">
        <v>425</v>
      </c>
      <c r="K22" s="105"/>
      <c r="L22" s="105"/>
      <c r="M22" s="105"/>
    </row>
    <row r="23" spans="2:13" ht="14.25">
      <c r="B23" s="143" t="s">
        <v>315</v>
      </c>
      <c r="C23" s="305">
        <v>2202</v>
      </c>
      <c r="D23" s="105"/>
      <c r="E23" s="105"/>
      <c r="F23" s="105"/>
      <c r="G23" s="105"/>
      <c r="H23" s="105"/>
      <c r="I23" s="135"/>
      <c r="J23" s="144">
        <v>1743</v>
      </c>
      <c r="K23" s="105"/>
      <c r="L23" s="105"/>
      <c r="M23" s="105"/>
    </row>
    <row r="24" spans="2:13" ht="14.25">
      <c r="B24" s="143" t="s">
        <v>341</v>
      </c>
      <c r="C24" s="305">
        <v>33</v>
      </c>
      <c r="D24" s="105"/>
      <c r="E24" s="105"/>
      <c r="F24" s="105"/>
      <c r="G24" s="105"/>
      <c r="H24" s="105"/>
      <c r="I24" s="135"/>
      <c r="J24" s="144">
        <v>13</v>
      </c>
      <c r="K24" s="105"/>
      <c r="L24" s="105"/>
      <c r="M24" s="105"/>
    </row>
    <row r="25" spans="2:13" ht="14.25">
      <c r="B25" s="143" t="s">
        <v>219</v>
      </c>
      <c r="C25" s="305">
        <v>-151</v>
      </c>
      <c r="D25" s="105"/>
      <c r="E25" s="105"/>
      <c r="F25" s="105"/>
      <c r="G25" s="105"/>
      <c r="H25" s="105"/>
      <c r="I25" s="135"/>
      <c r="J25" s="144">
        <v>184</v>
      </c>
      <c r="K25" s="105"/>
      <c r="L25" s="105"/>
      <c r="M25" s="105"/>
    </row>
    <row r="26" spans="2:13" ht="14.25">
      <c r="B26" s="143" t="s">
        <v>339</v>
      </c>
      <c r="C26" s="305">
        <v>0</v>
      </c>
      <c r="D26" s="105"/>
      <c r="E26" s="105"/>
      <c r="F26" s="105"/>
      <c r="G26" s="105"/>
      <c r="H26" s="105"/>
      <c r="I26" s="135"/>
      <c r="J26" s="144">
        <v>3</v>
      </c>
      <c r="K26" s="105"/>
      <c r="L26" s="105"/>
      <c r="M26" s="105"/>
    </row>
    <row r="27" spans="2:13" ht="14.25">
      <c r="B27" s="143" t="s">
        <v>242</v>
      </c>
      <c r="C27" s="305">
        <v>-300</v>
      </c>
      <c r="D27" s="105"/>
      <c r="E27" s="105"/>
      <c r="F27" s="105"/>
      <c r="G27" s="105"/>
      <c r="H27" s="105"/>
      <c r="I27" s="135"/>
      <c r="J27" s="144">
        <v>-150</v>
      </c>
      <c r="K27" s="105"/>
      <c r="L27" s="105"/>
      <c r="M27" s="105"/>
    </row>
    <row r="28" spans="2:13" ht="14.25">
      <c r="B28" s="143" t="s">
        <v>340</v>
      </c>
      <c r="C28" s="305">
        <v>-144</v>
      </c>
      <c r="D28" s="105"/>
      <c r="E28" s="105"/>
      <c r="F28" s="105"/>
      <c r="G28" s="105"/>
      <c r="H28" s="105"/>
      <c r="I28" s="135"/>
      <c r="J28" s="144">
        <v>-130</v>
      </c>
      <c r="K28" s="105"/>
      <c r="L28" s="105"/>
      <c r="M28" s="105"/>
    </row>
    <row r="29" spans="2:13" ht="14.25">
      <c r="B29" s="143" t="s">
        <v>135</v>
      </c>
      <c r="C29" s="305">
        <f>-111-25</f>
        <v>-136</v>
      </c>
      <c r="D29" s="105"/>
      <c r="E29" s="105"/>
      <c r="F29" s="105"/>
      <c r="G29" s="105"/>
      <c r="H29" s="105"/>
      <c r="I29" s="135"/>
      <c r="J29" s="144">
        <v>-130</v>
      </c>
      <c r="K29" s="105"/>
      <c r="L29" s="105"/>
      <c r="M29" s="105"/>
    </row>
    <row r="30" spans="2:13" ht="14.25">
      <c r="B30" s="105" t="s">
        <v>42</v>
      </c>
      <c r="C30" s="306">
        <f>8283+404</f>
        <v>8687</v>
      </c>
      <c r="D30" s="105"/>
      <c r="E30" s="105"/>
      <c r="F30" s="105"/>
      <c r="G30" s="105"/>
      <c r="H30" s="105"/>
      <c r="I30" s="135"/>
      <c r="J30" s="146">
        <v>5503</v>
      </c>
      <c r="K30" s="105"/>
      <c r="L30" s="105"/>
      <c r="M30" s="105"/>
    </row>
    <row r="31" spans="2:13" ht="14.25">
      <c r="B31" s="105"/>
      <c r="C31" s="303"/>
      <c r="D31" s="105"/>
      <c r="E31" s="105"/>
      <c r="F31" s="105"/>
      <c r="G31" s="105"/>
      <c r="H31" s="105"/>
      <c r="I31" s="135"/>
      <c r="J31" s="141"/>
      <c r="K31" s="105"/>
      <c r="L31" s="105"/>
      <c r="M31" s="105"/>
    </row>
    <row r="32" spans="2:13" ht="14.25">
      <c r="B32" s="105" t="s">
        <v>43</v>
      </c>
      <c r="C32" s="303">
        <f>SUM(C16:C30)</f>
        <v>41887</v>
      </c>
      <c r="D32" s="140">
        <v>0</v>
      </c>
      <c r="E32" s="140">
        <v>0</v>
      </c>
      <c r="F32" s="140">
        <v>0</v>
      </c>
      <c r="G32" s="140">
        <v>0</v>
      </c>
      <c r="H32" s="140">
        <v>0</v>
      </c>
      <c r="I32" s="145">
        <v>0</v>
      </c>
      <c r="J32" s="122">
        <f>SUM(J16:J30)</f>
        <v>43630</v>
      </c>
      <c r="K32" s="105"/>
      <c r="L32" s="105"/>
      <c r="M32" s="105"/>
    </row>
    <row r="33" spans="2:13" ht="14.25">
      <c r="B33" s="105"/>
      <c r="C33" s="303"/>
      <c r="D33" s="105"/>
      <c r="E33" s="105"/>
      <c r="F33" s="105"/>
      <c r="G33" s="105"/>
      <c r="H33" s="105"/>
      <c r="I33" s="135"/>
      <c r="J33" s="141"/>
      <c r="K33" s="105"/>
      <c r="L33" s="105"/>
      <c r="M33" s="105"/>
    </row>
    <row r="34" spans="2:13" ht="14.25">
      <c r="B34" s="105" t="s">
        <v>44</v>
      </c>
      <c r="C34" s="307">
        <v>-39461</v>
      </c>
      <c r="D34" s="105"/>
      <c r="E34" s="105"/>
      <c r="F34" s="105"/>
      <c r="G34" s="105"/>
      <c r="H34" s="105"/>
      <c r="I34" s="135"/>
      <c r="J34" s="142">
        <v>-37948</v>
      </c>
      <c r="K34" s="105"/>
      <c r="L34" s="105"/>
      <c r="M34" s="105"/>
    </row>
    <row r="35" spans="2:13" ht="14.25">
      <c r="B35" s="105" t="s">
        <v>101</v>
      </c>
      <c r="C35" s="305">
        <v>-71</v>
      </c>
      <c r="D35" s="105"/>
      <c r="E35" s="105"/>
      <c r="F35" s="105"/>
      <c r="G35" s="105"/>
      <c r="H35" s="105"/>
      <c r="I35" s="135"/>
      <c r="J35" s="144">
        <v>-1015</v>
      </c>
      <c r="K35" s="105"/>
      <c r="L35" s="105"/>
      <c r="M35" s="105"/>
    </row>
    <row r="36" spans="2:13" ht="14.25">
      <c r="B36" s="105" t="s">
        <v>162</v>
      </c>
      <c r="C36" s="305">
        <v>-4038</v>
      </c>
      <c r="D36" s="105"/>
      <c r="E36" s="105"/>
      <c r="F36" s="105"/>
      <c r="G36" s="105"/>
      <c r="H36" s="105"/>
      <c r="I36" s="135"/>
      <c r="J36" s="144">
        <v>-4512</v>
      </c>
      <c r="K36" s="105"/>
      <c r="L36" s="105"/>
      <c r="M36" s="105"/>
    </row>
    <row r="37" spans="2:13" ht="14.25">
      <c r="B37" s="105" t="s">
        <v>102</v>
      </c>
      <c r="C37" s="305">
        <v>-16312</v>
      </c>
      <c r="D37" s="135"/>
      <c r="E37" s="135"/>
      <c r="F37" s="135"/>
      <c r="G37" s="135"/>
      <c r="H37" s="135"/>
      <c r="I37" s="135"/>
      <c r="J37" s="144">
        <v>8721</v>
      </c>
      <c r="K37" s="105"/>
      <c r="L37" s="105"/>
      <c r="M37" s="105"/>
    </row>
    <row r="38" spans="2:13" ht="14.25">
      <c r="B38" s="105" t="s">
        <v>201</v>
      </c>
      <c r="C38" s="305">
        <v>-1326</v>
      </c>
      <c r="D38" s="135"/>
      <c r="E38" s="135"/>
      <c r="F38" s="135"/>
      <c r="G38" s="135"/>
      <c r="H38" s="135"/>
      <c r="I38" s="135"/>
      <c r="J38" s="144">
        <v>944</v>
      </c>
      <c r="K38" s="105"/>
      <c r="L38" s="105"/>
      <c r="M38" s="105"/>
    </row>
    <row r="39" spans="2:13" ht="14.25">
      <c r="B39" s="120" t="s">
        <v>45</v>
      </c>
      <c r="C39" s="308">
        <v>-465</v>
      </c>
      <c r="D39" s="135"/>
      <c r="E39" s="135"/>
      <c r="F39" s="135"/>
      <c r="G39" s="135"/>
      <c r="H39" s="135"/>
      <c r="I39" s="135"/>
      <c r="J39" s="146">
        <v>49</v>
      </c>
      <c r="K39" s="105"/>
      <c r="L39" s="105"/>
      <c r="M39" s="105"/>
    </row>
    <row r="40" spans="2:13" ht="14.25">
      <c r="B40" s="105"/>
      <c r="C40" s="303"/>
      <c r="D40" s="105"/>
      <c r="E40" s="105"/>
      <c r="F40" s="105"/>
      <c r="G40" s="105"/>
      <c r="H40" s="105"/>
      <c r="I40" s="135"/>
      <c r="J40" s="141"/>
      <c r="K40" s="105"/>
      <c r="L40" s="105"/>
      <c r="M40" s="105"/>
    </row>
    <row r="41" spans="2:13" ht="14.25">
      <c r="B41" s="105" t="s">
        <v>322</v>
      </c>
      <c r="C41" s="139">
        <f>SUM(C32:C39)</f>
        <v>-19786</v>
      </c>
      <c r="D41" s="140">
        <v>0</v>
      </c>
      <c r="E41" s="140">
        <v>0</v>
      </c>
      <c r="F41" s="140">
        <v>0</v>
      </c>
      <c r="G41" s="140">
        <v>0</v>
      </c>
      <c r="H41" s="140">
        <v>0</v>
      </c>
      <c r="I41" s="145">
        <v>0</v>
      </c>
      <c r="J41" s="122">
        <f>SUM(J32:J39)</f>
        <v>9869</v>
      </c>
      <c r="K41" s="105"/>
      <c r="L41" s="105"/>
      <c r="M41" s="105"/>
    </row>
    <row r="42" spans="2:13" ht="14.25">
      <c r="B42" s="105"/>
      <c r="C42" s="139"/>
      <c r="D42" s="105"/>
      <c r="E42" s="105"/>
      <c r="F42" s="105"/>
      <c r="G42" s="105"/>
      <c r="H42" s="105"/>
      <c r="I42" s="135"/>
      <c r="J42" s="141"/>
      <c r="K42" s="105"/>
      <c r="L42" s="105"/>
      <c r="M42" s="105"/>
    </row>
    <row r="43" spans="2:13" ht="14.25">
      <c r="B43" s="105" t="s">
        <v>119</v>
      </c>
      <c r="C43" s="309">
        <v>-8781</v>
      </c>
      <c r="D43" s="105"/>
      <c r="E43" s="105"/>
      <c r="F43" s="105"/>
      <c r="G43" s="105"/>
      <c r="H43" s="105"/>
      <c r="I43" s="135"/>
      <c r="J43" s="118">
        <v>-5588</v>
      </c>
      <c r="K43" s="105"/>
      <c r="L43" s="105"/>
      <c r="M43" s="105"/>
    </row>
    <row r="44" spans="2:13" ht="14.25">
      <c r="B44" s="105" t="s">
        <v>349</v>
      </c>
      <c r="C44" s="139">
        <f>+C41+C43</f>
        <v>-28567</v>
      </c>
      <c r="D44" s="105"/>
      <c r="E44" s="105"/>
      <c r="F44" s="105"/>
      <c r="G44" s="105"/>
      <c r="H44" s="105"/>
      <c r="I44" s="135"/>
      <c r="J44" s="122">
        <f>+J41+J43</f>
        <v>4281</v>
      </c>
      <c r="K44" s="105"/>
      <c r="L44" s="105"/>
      <c r="M44" s="105"/>
    </row>
    <row r="45" spans="2:13" ht="14.25">
      <c r="B45" s="105"/>
      <c r="C45" s="303"/>
      <c r="D45" s="105"/>
      <c r="E45" s="105"/>
      <c r="F45" s="105"/>
      <c r="G45" s="105"/>
      <c r="H45" s="105"/>
      <c r="I45" s="135"/>
      <c r="J45" s="141"/>
      <c r="K45" s="105"/>
      <c r="L45" s="105"/>
      <c r="M45" s="105"/>
    </row>
    <row r="46" spans="2:13" ht="15">
      <c r="B46" s="147" t="s">
        <v>46</v>
      </c>
      <c r="C46" s="303"/>
      <c r="D46" s="105"/>
      <c r="E46" s="105"/>
      <c r="F46" s="105"/>
      <c r="G46" s="105"/>
      <c r="H46" s="105"/>
      <c r="I46" s="135"/>
      <c r="J46" s="141"/>
      <c r="K46" s="105"/>
      <c r="L46" s="105"/>
      <c r="M46" s="105"/>
    </row>
    <row r="47" spans="2:13" ht="14.25">
      <c r="B47" s="105"/>
      <c r="C47" s="303"/>
      <c r="D47" s="105"/>
      <c r="E47" s="105"/>
      <c r="F47" s="105"/>
      <c r="G47" s="105"/>
      <c r="H47" s="105"/>
      <c r="I47" s="135"/>
      <c r="J47" s="141"/>
      <c r="K47" s="105"/>
      <c r="L47" s="105"/>
      <c r="M47" s="105"/>
    </row>
    <row r="48" spans="1:13" ht="14.25">
      <c r="A48" s="105"/>
      <c r="B48" s="148" t="s">
        <v>136</v>
      </c>
      <c r="C48" s="307">
        <v>0</v>
      </c>
      <c r="D48" s="105"/>
      <c r="E48" s="105"/>
      <c r="F48" s="105"/>
      <c r="G48" s="105"/>
      <c r="H48" s="105"/>
      <c r="I48" s="135"/>
      <c r="J48" s="142">
        <v>749</v>
      </c>
      <c r="K48" s="105"/>
      <c r="L48" s="105"/>
      <c r="M48" s="105"/>
    </row>
    <row r="49" spans="1:13" ht="14.25">
      <c r="A49" s="105"/>
      <c r="B49" s="148" t="s">
        <v>138</v>
      </c>
      <c r="C49" s="305">
        <v>25</v>
      </c>
      <c r="D49" s="105"/>
      <c r="E49" s="105"/>
      <c r="F49" s="105"/>
      <c r="G49" s="105"/>
      <c r="H49" s="105"/>
      <c r="I49" s="135"/>
      <c r="J49" s="144">
        <v>36</v>
      </c>
      <c r="K49" s="105"/>
      <c r="L49" s="105"/>
      <c r="M49" s="105"/>
    </row>
    <row r="50" spans="1:13" ht="14.25">
      <c r="A50" s="105"/>
      <c r="B50" s="148" t="s">
        <v>224</v>
      </c>
      <c r="C50" s="305">
        <v>216</v>
      </c>
      <c r="D50" s="105"/>
      <c r="E50" s="105"/>
      <c r="F50" s="105"/>
      <c r="G50" s="105"/>
      <c r="H50" s="105"/>
      <c r="I50" s="135"/>
      <c r="J50" s="144">
        <v>108</v>
      </c>
      <c r="K50" s="105"/>
      <c r="L50" s="105"/>
      <c r="M50" s="105"/>
    </row>
    <row r="51" spans="1:13" ht="14.25">
      <c r="A51" s="105"/>
      <c r="B51" s="148" t="s">
        <v>343</v>
      </c>
      <c r="C51" s="305"/>
      <c r="D51" s="105"/>
      <c r="E51" s="105"/>
      <c r="F51" s="105"/>
      <c r="G51" s="105"/>
      <c r="H51" s="105"/>
      <c r="I51" s="135"/>
      <c r="J51" s="144">
        <v>-392</v>
      </c>
      <c r="K51" s="105"/>
      <c r="L51" s="105"/>
      <c r="M51" s="105"/>
    </row>
    <row r="52" spans="1:13" ht="14.25">
      <c r="A52" s="105"/>
      <c r="B52" s="148" t="s">
        <v>316</v>
      </c>
      <c r="C52" s="305">
        <v>-150</v>
      </c>
      <c r="D52" s="105"/>
      <c r="E52" s="105"/>
      <c r="F52" s="105"/>
      <c r="G52" s="105"/>
      <c r="H52" s="105"/>
      <c r="I52" s="135"/>
      <c r="J52" s="144">
        <v>0</v>
      </c>
      <c r="K52" s="105"/>
      <c r="L52" s="105"/>
      <c r="M52" s="105"/>
    </row>
    <row r="53" spans="1:13" ht="14.25">
      <c r="A53" s="105"/>
      <c r="B53" s="148" t="s">
        <v>137</v>
      </c>
      <c r="C53" s="305">
        <v>123</v>
      </c>
      <c r="D53" s="105"/>
      <c r="E53" s="105"/>
      <c r="F53" s="105"/>
      <c r="G53" s="105"/>
      <c r="H53" s="105"/>
      <c r="I53" s="135"/>
      <c r="J53" s="144">
        <v>676</v>
      </c>
      <c r="K53" s="105"/>
      <c r="L53" s="105"/>
      <c r="M53" s="105"/>
    </row>
    <row r="54" spans="1:13" ht="14.25">
      <c r="A54" s="105"/>
      <c r="B54" s="105" t="s">
        <v>47</v>
      </c>
      <c r="C54" s="308">
        <v>-6304</v>
      </c>
      <c r="D54" s="105"/>
      <c r="E54" s="105"/>
      <c r="F54" s="105"/>
      <c r="G54" s="105"/>
      <c r="H54" s="105"/>
      <c r="I54" s="135"/>
      <c r="J54" s="146">
        <v>-4005</v>
      </c>
      <c r="K54" s="105"/>
      <c r="L54" s="105"/>
      <c r="M54" s="105"/>
    </row>
    <row r="55" spans="1:13" ht="14.25">
      <c r="A55" s="105"/>
      <c r="B55" s="105"/>
      <c r="C55" s="310"/>
      <c r="D55" s="105"/>
      <c r="E55" s="105"/>
      <c r="F55" s="105"/>
      <c r="G55" s="105"/>
      <c r="H55" s="105"/>
      <c r="I55" s="135"/>
      <c r="J55" s="149"/>
      <c r="K55" s="105"/>
      <c r="L55" s="105"/>
      <c r="M55" s="105"/>
    </row>
    <row r="56" spans="1:13" ht="14.25">
      <c r="A56" s="105"/>
      <c r="B56" s="105" t="s">
        <v>104</v>
      </c>
      <c r="C56" s="265">
        <f>SUM(C48:C55)</f>
        <v>-6090</v>
      </c>
      <c r="D56" s="145">
        <v>0</v>
      </c>
      <c r="E56" s="145">
        <v>0</v>
      </c>
      <c r="F56" s="145">
        <v>0</v>
      </c>
      <c r="G56" s="145">
        <v>0</v>
      </c>
      <c r="H56" s="145">
        <v>0</v>
      </c>
      <c r="I56" s="145">
        <v>0</v>
      </c>
      <c r="J56" s="116">
        <f>SUM(J48:J55)</f>
        <v>-2828</v>
      </c>
      <c r="K56" s="105"/>
      <c r="L56" s="105"/>
      <c r="M56" s="105"/>
    </row>
    <row r="57" spans="2:13" ht="14.25">
      <c r="B57" s="105"/>
      <c r="C57" s="310"/>
      <c r="D57" s="145"/>
      <c r="E57" s="145"/>
      <c r="F57" s="145"/>
      <c r="G57" s="145"/>
      <c r="H57" s="145"/>
      <c r="I57" s="145"/>
      <c r="J57" s="149"/>
      <c r="K57" s="105"/>
      <c r="L57" s="105"/>
      <c r="M57" s="105"/>
    </row>
    <row r="58" spans="2:13" ht="15">
      <c r="B58" s="147" t="s">
        <v>48</v>
      </c>
      <c r="C58" s="303"/>
      <c r="D58" s="105"/>
      <c r="E58" s="105"/>
      <c r="F58" s="105"/>
      <c r="G58" s="105"/>
      <c r="H58" s="105"/>
      <c r="I58" s="135"/>
      <c r="J58" s="141"/>
      <c r="K58" s="105"/>
      <c r="L58" s="105"/>
      <c r="M58" s="105"/>
    </row>
    <row r="59" spans="2:13" ht="15">
      <c r="B59" s="147"/>
      <c r="C59" s="303"/>
      <c r="D59" s="105"/>
      <c r="E59" s="105"/>
      <c r="F59" s="105"/>
      <c r="G59" s="105"/>
      <c r="H59" s="105"/>
      <c r="I59" s="135"/>
      <c r="J59" s="141"/>
      <c r="K59" s="105"/>
      <c r="L59" s="105"/>
      <c r="M59" s="105"/>
    </row>
    <row r="60" spans="1:13" ht="14.25">
      <c r="A60" s="105"/>
      <c r="B60" s="105" t="s">
        <v>103</v>
      </c>
      <c r="C60" s="307">
        <f>-C30</f>
        <v>-8687</v>
      </c>
      <c r="D60" s="105"/>
      <c r="E60" s="105"/>
      <c r="F60" s="105"/>
      <c r="G60" s="105"/>
      <c r="H60" s="105"/>
      <c r="I60" s="135"/>
      <c r="J60" s="142">
        <v>-5228</v>
      </c>
      <c r="K60" s="105"/>
      <c r="L60" s="105"/>
      <c r="M60" s="105"/>
    </row>
    <row r="61" spans="1:13" ht="14.25">
      <c r="A61" s="105"/>
      <c r="B61" s="148" t="s">
        <v>213</v>
      </c>
      <c r="C61" s="305">
        <v>95332</v>
      </c>
      <c r="D61" s="105"/>
      <c r="E61" s="105"/>
      <c r="F61" s="105"/>
      <c r="G61" s="105"/>
      <c r="H61" s="105"/>
      <c r="I61" s="135"/>
      <c r="J61" s="144">
        <v>4338</v>
      </c>
      <c r="K61" s="105"/>
      <c r="L61" s="105"/>
      <c r="M61" s="105"/>
    </row>
    <row r="62" spans="1:13" ht="14.25">
      <c r="A62" s="105"/>
      <c r="B62" s="148" t="s">
        <v>319</v>
      </c>
      <c r="C62" s="305">
        <v>-5135</v>
      </c>
      <c r="D62" s="105"/>
      <c r="E62" s="105"/>
      <c r="F62" s="105"/>
      <c r="G62" s="105"/>
      <c r="H62" s="105"/>
      <c r="I62" s="135"/>
      <c r="J62" s="144">
        <v>-4993</v>
      </c>
      <c r="K62" s="105"/>
      <c r="L62" s="105"/>
      <c r="M62" s="105"/>
    </row>
    <row r="63" spans="1:13" ht="14.25">
      <c r="A63" s="105"/>
      <c r="B63" s="148" t="s">
        <v>321</v>
      </c>
      <c r="C63" s="305">
        <v>1699</v>
      </c>
      <c r="D63" s="105"/>
      <c r="E63" s="105"/>
      <c r="F63" s="105"/>
      <c r="G63" s="105"/>
      <c r="H63" s="105"/>
      <c r="I63" s="135"/>
      <c r="J63" s="144">
        <v>1724</v>
      </c>
      <c r="K63" s="105"/>
      <c r="L63" s="105"/>
      <c r="M63" s="105"/>
    </row>
    <row r="64" spans="1:13" ht="14.25">
      <c r="A64" s="105"/>
      <c r="B64" s="148" t="s">
        <v>139</v>
      </c>
      <c r="C64" s="305">
        <v>-2104</v>
      </c>
      <c r="D64" s="105"/>
      <c r="E64" s="105"/>
      <c r="F64" s="105"/>
      <c r="G64" s="105"/>
      <c r="H64" s="105"/>
      <c r="I64" s="135"/>
      <c r="J64" s="144">
        <v>-913</v>
      </c>
      <c r="K64" s="105"/>
      <c r="L64" s="105"/>
      <c r="M64" s="105"/>
    </row>
    <row r="65" spans="1:13" ht="14.25">
      <c r="A65" s="105"/>
      <c r="B65" s="148" t="s">
        <v>214</v>
      </c>
      <c r="C65" s="305">
        <v>-15971</v>
      </c>
      <c r="D65" s="105"/>
      <c r="E65" s="105"/>
      <c r="F65" s="105"/>
      <c r="G65" s="105"/>
      <c r="H65" s="105"/>
      <c r="I65" s="135"/>
      <c r="J65" s="144">
        <v>-2447</v>
      </c>
      <c r="K65" s="105"/>
      <c r="L65" s="105"/>
      <c r="M65" s="105"/>
    </row>
    <row r="66" spans="1:13" ht="14.25">
      <c r="A66" s="105"/>
      <c r="B66" s="148" t="s">
        <v>223</v>
      </c>
      <c r="C66" s="308">
        <v>-117</v>
      </c>
      <c r="D66" s="105"/>
      <c r="E66" s="105"/>
      <c r="F66" s="105"/>
      <c r="G66" s="105"/>
      <c r="H66" s="105"/>
      <c r="I66" s="135"/>
      <c r="J66" s="146">
        <v>-1230</v>
      </c>
      <c r="K66" s="105"/>
      <c r="L66" s="105"/>
      <c r="M66" s="105"/>
    </row>
    <row r="67" spans="1:13" ht="14.25">
      <c r="A67" s="105"/>
      <c r="B67" s="105"/>
      <c r="C67" s="310"/>
      <c r="D67" s="105"/>
      <c r="E67" s="105"/>
      <c r="F67" s="105"/>
      <c r="G67" s="105"/>
      <c r="H67" s="105"/>
      <c r="I67" s="135"/>
      <c r="J67" s="149"/>
      <c r="K67" s="105"/>
      <c r="L67" s="105"/>
      <c r="M67" s="105"/>
    </row>
    <row r="68" spans="1:13" ht="14.25">
      <c r="A68" s="105"/>
      <c r="B68" s="105" t="s">
        <v>323</v>
      </c>
      <c r="C68" s="309">
        <f>SUM(C60:C67)</f>
        <v>65017</v>
      </c>
      <c r="D68" s="150">
        <v>0</v>
      </c>
      <c r="E68" s="150">
        <v>0</v>
      </c>
      <c r="F68" s="150">
        <v>0</v>
      </c>
      <c r="G68" s="150">
        <v>0</v>
      </c>
      <c r="H68" s="150">
        <v>0</v>
      </c>
      <c r="I68" s="145">
        <v>0</v>
      </c>
      <c r="J68" s="118">
        <f>SUM(J60:J67)</f>
        <v>-8749</v>
      </c>
      <c r="K68" s="105"/>
      <c r="L68" s="105"/>
      <c r="M68" s="105"/>
    </row>
    <row r="69" spans="2:13" ht="14.25">
      <c r="B69" s="105"/>
      <c r="C69" s="303"/>
      <c r="D69" s="105"/>
      <c r="E69" s="105"/>
      <c r="F69" s="105"/>
      <c r="G69" s="105"/>
      <c r="H69" s="105"/>
      <c r="I69" s="135"/>
      <c r="J69" s="141"/>
      <c r="K69" s="105"/>
      <c r="L69" s="105"/>
      <c r="M69" s="105"/>
    </row>
    <row r="70" spans="2:13" ht="15">
      <c r="B70" s="147" t="s">
        <v>317</v>
      </c>
      <c r="C70" s="139">
        <f>C44+C56+C68</f>
        <v>30360</v>
      </c>
      <c r="D70" s="140">
        <v>0</v>
      </c>
      <c r="E70" s="140">
        <v>0</v>
      </c>
      <c r="F70" s="140">
        <v>0</v>
      </c>
      <c r="G70" s="140">
        <v>0</v>
      </c>
      <c r="H70" s="140">
        <v>0</v>
      </c>
      <c r="I70" s="145">
        <v>0</v>
      </c>
      <c r="J70" s="122">
        <f>J44+J56+J68</f>
        <v>-7296</v>
      </c>
      <c r="K70" s="105"/>
      <c r="L70" s="105"/>
      <c r="M70" s="105"/>
    </row>
    <row r="71" spans="2:13" ht="14.25">
      <c r="B71" s="105"/>
      <c r="C71" s="303"/>
      <c r="D71" s="105"/>
      <c r="E71" s="105"/>
      <c r="F71" s="105"/>
      <c r="G71" s="105"/>
      <c r="H71" s="105"/>
      <c r="I71" s="135"/>
      <c r="J71" s="141"/>
      <c r="K71" s="105"/>
      <c r="L71" s="105"/>
      <c r="M71" s="105"/>
    </row>
    <row r="72" spans="2:13" ht="15">
      <c r="B72" s="147" t="s">
        <v>49</v>
      </c>
      <c r="C72" s="311">
        <v>-22560</v>
      </c>
      <c r="D72" s="140"/>
      <c r="E72" s="140"/>
      <c r="F72" s="140"/>
      <c r="G72" s="140"/>
      <c r="H72" s="140"/>
      <c r="I72" s="145"/>
      <c r="J72" s="250">
        <v>-15264</v>
      </c>
      <c r="K72" s="105"/>
      <c r="L72" s="105"/>
      <c r="M72" s="105"/>
    </row>
    <row r="73" spans="2:13" ht="15">
      <c r="B73" s="147"/>
      <c r="C73" s="310"/>
      <c r="D73" s="105"/>
      <c r="E73" s="105"/>
      <c r="F73" s="105"/>
      <c r="G73" s="105"/>
      <c r="H73" s="105"/>
      <c r="I73" s="135"/>
      <c r="J73" s="149"/>
      <c r="K73" s="105"/>
      <c r="L73" s="105"/>
      <c r="M73" s="105"/>
    </row>
    <row r="74" spans="2:13" ht="15.75" thickBot="1">
      <c r="B74" s="147" t="s">
        <v>50</v>
      </c>
      <c r="C74" s="312">
        <f>SUM(C70:C72)</f>
        <v>7800</v>
      </c>
      <c r="D74" s="151" t="e">
        <v>#REF!</v>
      </c>
      <c r="E74" s="151" t="e">
        <v>#REF!</v>
      </c>
      <c r="F74" s="151" t="e">
        <v>#REF!</v>
      </c>
      <c r="G74" s="151" t="e">
        <v>#REF!</v>
      </c>
      <c r="H74" s="151" t="e">
        <v>#REF!</v>
      </c>
      <c r="I74" s="152">
        <v>0</v>
      </c>
      <c r="J74" s="121">
        <f>SUM(J70:J72)</f>
        <v>-22560</v>
      </c>
      <c r="K74" s="105"/>
      <c r="L74" s="105"/>
      <c r="M74" s="105"/>
    </row>
    <row r="75" spans="2:13" ht="14.25">
      <c r="B75" s="105"/>
      <c r="C75" s="303"/>
      <c r="D75" s="105"/>
      <c r="E75" s="105"/>
      <c r="F75" s="105"/>
      <c r="G75" s="105"/>
      <c r="H75" s="105"/>
      <c r="I75" s="135"/>
      <c r="J75" s="141"/>
      <c r="K75" s="105"/>
      <c r="L75" s="105"/>
      <c r="M75" s="105"/>
    </row>
    <row r="76" spans="2:13" ht="14.25">
      <c r="B76" s="105"/>
      <c r="C76" s="303"/>
      <c r="D76" s="105"/>
      <c r="E76" s="105"/>
      <c r="F76" s="105"/>
      <c r="G76" s="105"/>
      <c r="H76" s="105"/>
      <c r="I76" s="135"/>
      <c r="J76" s="153"/>
      <c r="K76" s="105"/>
      <c r="L76" s="105"/>
      <c r="M76" s="105"/>
    </row>
    <row r="77" spans="2:13" ht="15">
      <c r="B77" s="147" t="s">
        <v>51</v>
      </c>
      <c r="C77" s="303"/>
      <c r="D77" s="105"/>
      <c r="E77" s="105"/>
      <c r="F77" s="105"/>
      <c r="G77" s="105"/>
      <c r="H77" s="105"/>
      <c r="I77" s="135"/>
      <c r="J77" s="153"/>
      <c r="K77" s="105"/>
      <c r="L77" s="105"/>
      <c r="M77" s="105"/>
    </row>
    <row r="78" spans="2:13" ht="14.25">
      <c r="B78" s="105"/>
      <c r="C78" s="303"/>
      <c r="D78" s="105"/>
      <c r="E78" s="105"/>
      <c r="F78" s="105"/>
      <c r="G78" s="105"/>
      <c r="H78" s="105"/>
      <c r="I78" s="135"/>
      <c r="J78" s="153"/>
      <c r="K78" s="105"/>
      <c r="L78" s="105"/>
      <c r="M78" s="105"/>
    </row>
    <row r="79" spans="1:13" ht="14.25">
      <c r="A79" s="105"/>
      <c r="B79" s="105" t="s">
        <v>52</v>
      </c>
      <c r="C79" s="139">
        <v>12131</v>
      </c>
      <c r="D79" s="105"/>
      <c r="E79" s="105"/>
      <c r="F79" s="105"/>
      <c r="G79" s="105"/>
      <c r="H79" s="105"/>
      <c r="I79" s="135"/>
      <c r="J79" s="139">
        <v>4263</v>
      </c>
      <c r="K79" s="105"/>
      <c r="L79" s="105"/>
      <c r="M79" s="105"/>
    </row>
    <row r="80" spans="1:13" ht="14.25">
      <c r="A80" s="105"/>
      <c r="B80" s="105" t="s">
        <v>153</v>
      </c>
      <c r="C80" s="139">
        <v>0</v>
      </c>
      <c r="D80" s="105"/>
      <c r="E80" s="105"/>
      <c r="F80" s="105"/>
      <c r="G80" s="105"/>
      <c r="H80" s="105"/>
      <c r="I80" s="135"/>
      <c r="J80" s="139">
        <v>0</v>
      </c>
      <c r="K80" s="105"/>
      <c r="L80" s="105"/>
      <c r="M80" s="105"/>
    </row>
    <row r="81" spans="1:13" ht="14.25">
      <c r="A81" s="105"/>
      <c r="B81" s="105" t="s">
        <v>53</v>
      </c>
      <c r="C81" s="139">
        <v>-4331</v>
      </c>
      <c r="D81" s="105"/>
      <c r="E81" s="105"/>
      <c r="F81" s="105"/>
      <c r="G81" s="105"/>
      <c r="H81" s="105"/>
      <c r="I81" s="135"/>
      <c r="J81" s="139">
        <v>-26823</v>
      </c>
      <c r="K81" s="105"/>
      <c r="L81" s="105"/>
      <c r="M81" s="105"/>
    </row>
    <row r="82" spans="2:13" ht="15.75" thickBot="1">
      <c r="B82" s="105"/>
      <c r="C82" s="154">
        <f>SUM(C79:C81)</f>
        <v>7800</v>
      </c>
      <c r="D82" s="151">
        <v>0</v>
      </c>
      <c r="E82" s="151">
        <v>0</v>
      </c>
      <c r="F82" s="151">
        <v>0</v>
      </c>
      <c r="G82" s="151">
        <v>0</v>
      </c>
      <c r="H82" s="151">
        <v>0</v>
      </c>
      <c r="I82" s="152">
        <v>0</v>
      </c>
      <c r="J82" s="154">
        <f>SUM(J79:J81)</f>
        <v>-22560</v>
      </c>
      <c r="K82" s="105"/>
      <c r="L82" s="105"/>
      <c r="M82" s="105"/>
    </row>
    <row r="83" spans="2:13" ht="15">
      <c r="B83" s="105"/>
      <c r="C83" s="313"/>
      <c r="D83" s="152"/>
      <c r="E83" s="152"/>
      <c r="F83" s="152"/>
      <c r="G83" s="152"/>
      <c r="H83" s="152"/>
      <c r="I83" s="152"/>
      <c r="J83" s="31"/>
      <c r="K83" s="105"/>
      <c r="L83" s="105"/>
      <c r="M83" s="105"/>
    </row>
    <row r="84" spans="2:13" ht="15">
      <c r="B84" s="245"/>
      <c r="C84" s="313"/>
      <c r="D84" s="152"/>
      <c r="E84" s="152"/>
      <c r="F84" s="152"/>
      <c r="G84" s="152"/>
      <c r="H84" s="152"/>
      <c r="I84" s="152"/>
      <c r="J84" s="155"/>
      <c r="K84" s="105"/>
      <c r="L84" s="105"/>
      <c r="M84" s="105"/>
    </row>
    <row r="85" spans="2:13" ht="15">
      <c r="B85" s="245"/>
      <c r="C85" s="313"/>
      <c r="D85" s="152"/>
      <c r="E85" s="152"/>
      <c r="F85" s="152"/>
      <c r="G85" s="152"/>
      <c r="H85" s="152"/>
      <c r="I85" s="152"/>
      <c r="J85" s="155"/>
      <c r="K85" s="105"/>
      <c r="L85" s="105"/>
      <c r="M85" s="105"/>
    </row>
    <row r="86" spans="2:13" ht="14.25">
      <c r="B86" s="362" t="s">
        <v>280</v>
      </c>
      <c r="C86" s="349"/>
      <c r="D86" s="349"/>
      <c r="E86" s="349"/>
      <c r="F86" s="349"/>
      <c r="G86" s="349"/>
      <c r="H86" s="349"/>
      <c r="I86" s="349"/>
      <c r="J86" s="349"/>
      <c r="K86" s="105"/>
      <c r="L86" s="105"/>
      <c r="M86" s="105"/>
    </row>
    <row r="87" spans="2:13" ht="14.25">
      <c r="B87" s="349"/>
      <c r="C87" s="349"/>
      <c r="D87" s="349"/>
      <c r="E87" s="349"/>
      <c r="F87" s="349"/>
      <c r="G87" s="349"/>
      <c r="H87" s="349"/>
      <c r="I87" s="349"/>
      <c r="J87" s="349"/>
      <c r="K87" s="105"/>
      <c r="L87" s="105"/>
      <c r="M87" s="105"/>
    </row>
    <row r="88" spans="2:13" ht="14.25">
      <c r="B88" s="105"/>
      <c r="C88" s="303"/>
      <c r="D88" s="140" t="e">
        <f aca="true" t="shared" si="0" ref="D88:I88">D74-D82</f>
        <v>#REF!</v>
      </c>
      <c r="E88" s="140" t="e">
        <f t="shared" si="0"/>
        <v>#REF!</v>
      </c>
      <c r="F88" s="140" t="e">
        <f t="shared" si="0"/>
        <v>#REF!</v>
      </c>
      <c r="G88" s="140" t="e">
        <f t="shared" si="0"/>
        <v>#REF!</v>
      </c>
      <c r="H88" s="140" t="e">
        <f t="shared" si="0"/>
        <v>#REF!</v>
      </c>
      <c r="I88" s="145">
        <f t="shared" si="0"/>
        <v>0</v>
      </c>
      <c r="J88" s="155"/>
      <c r="K88" s="105"/>
      <c r="L88" s="105"/>
      <c r="M88" s="105"/>
    </row>
    <row r="89" spans="2:13" ht="14.25">
      <c r="B89" s="15"/>
      <c r="C89" s="302"/>
      <c r="D89" s="105"/>
      <c r="E89" s="105"/>
      <c r="F89" s="105"/>
      <c r="G89" s="105"/>
      <c r="H89" s="105"/>
      <c r="I89" s="135"/>
      <c r="J89" s="155"/>
      <c r="K89" s="105"/>
      <c r="L89" s="105"/>
      <c r="M89" s="105"/>
    </row>
    <row r="90" spans="2:13" ht="14.25">
      <c r="B90" s="105"/>
      <c r="C90" s="302"/>
      <c r="D90" s="105"/>
      <c r="E90" s="105"/>
      <c r="F90" s="105"/>
      <c r="G90" s="105"/>
      <c r="H90" s="105"/>
      <c r="I90" s="135"/>
      <c r="J90" s="155"/>
      <c r="K90" s="105"/>
      <c r="L90" s="105"/>
      <c r="M90" s="105"/>
    </row>
    <row r="91" spans="2:13" ht="14.25">
      <c r="B91" s="105"/>
      <c r="C91" s="302"/>
      <c r="D91" s="105"/>
      <c r="E91" s="105"/>
      <c r="F91" s="105"/>
      <c r="G91" s="105"/>
      <c r="H91" s="105"/>
      <c r="I91" s="135"/>
      <c r="J91" s="155"/>
      <c r="K91" s="105"/>
      <c r="L91" s="105"/>
      <c r="M91" s="105"/>
    </row>
    <row r="92" spans="2:13" ht="14.25">
      <c r="B92" s="105"/>
      <c r="C92" s="302"/>
      <c r="D92" s="105"/>
      <c r="E92" s="105"/>
      <c r="F92" s="105"/>
      <c r="G92" s="105"/>
      <c r="H92" s="105"/>
      <c r="I92" s="135"/>
      <c r="J92" s="155"/>
      <c r="K92" s="105"/>
      <c r="L92" s="105"/>
      <c r="M92" s="105"/>
    </row>
    <row r="93" spans="2:13" ht="14.25">
      <c r="B93" s="105"/>
      <c r="C93" s="302"/>
      <c r="D93" s="105"/>
      <c r="E93" s="105"/>
      <c r="F93" s="105"/>
      <c r="G93" s="105"/>
      <c r="H93" s="105"/>
      <c r="I93" s="135"/>
      <c r="J93" s="155"/>
      <c r="K93" s="105"/>
      <c r="L93" s="105"/>
      <c r="M93" s="105"/>
    </row>
    <row r="94" spans="2:13" ht="14.25">
      <c r="B94" s="156"/>
      <c r="C94" s="302"/>
      <c r="D94" s="105"/>
      <c r="E94" s="105"/>
      <c r="F94" s="105"/>
      <c r="G94" s="105"/>
      <c r="H94" s="105"/>
      <c r="I94" s="135"/>
      <c r="J94" s="136"/>
      <c r="K94" s="105"/>
      <c r="L94" s="105"/>
      <c r="M94" s="105"/>
    </row>
    <row r="95" spans="2:13" ht="14.25">
      <c r="B95" s="156"/>
      <c r="C95" s="302"/>
      <c r="D95" s="105"/>
      <c r="E95" s="105"/>
      <c r="F95" s="105"/>
      <c r="G95" s="105"/>
      <c r="H95" s="105"/>
      <c r="I95" s="135"/>
      <c r="J95" s="136"/>
      <c r="K95" s="105"/>
      <c r="L95" s="105"/>
      <c r="M95" s="105"/>
    </row>
    <row r="96" spans="2:13" ht="14.25">
      <c r="B96" s="105"/>
      <c r="C96" s="302"/>
      <c r="D96" s="105"/>
      <c r="E96" s="105"/>
      <c r="F96" s="105"/>
      <c r="G96" s="105"/>
      <c r="H96" s="105"/>
      <c r="I96" s="135"/>
      <c r="J96" s="136"/>
      <c r="K96" s="105"/>
      <c r="L96" s="105"/>
      <c r="M96" s="105"/>
    </row>
    <row r="97" spans="2:13" ht="14.25">
      <c r="B97" s="105"/>
      <c r="C97" s="302"/>
      <c r="D97" s="105"/>
      <c r="E97" s="105"/>
      <c r="F97" s="105"/>
      <c r="G97" s="105"/>
      <c r="H97" s="105"/>
      <c r="I97" s="135"/>
      <c r="J97" s="136"/>
      <c r="K97" s="105"/>
      <c r="L97" s="105"/>
      <c r="M97" s="105"/>
    </row>
    <row r="98" spans="2:13" ht="14.25">
      <c r="B98" s="105"/>
      <c r="C98" s="302"/>
      <c r="D98" s="105"/>
      <c r="E98" s="105"/>
      <c r="F98" s="105"/>
      <c r="G98" s="105"/>
      <c r="H98" s="105"/>
      <c r="I98" s="135"/>
      <c r="J98" s="136"/>
      <c r="K98" s="105"/>
      <c r="L98" s="105"/>
      <c r="M98" s="105"/>
    </row>
    <row r="99" spans="2:13" ht="14.25">
      <c r="B99" s="105"/>
      <c r="C99" s="302"/>
      <c r="D99" s="105"/>
      <c r="E99" s="105"/>
      <c r="F99" s="105"/>
      <c r="G99" s="105"/>
      <c r="H99" s="105"/>
      <c r="I99" s="135"/>
      <c r="J99" s="136"/>
      <c r="K99" s="105"/>
      <c r="L99" s="105"/>
      <c r="M99" s="105"/>
    </row>
    <row r="100" spans="2:13" ht="14.25">
      <c r="B100" s="105"/>
      <c r="C100" s="302"/>
      <c r="D100" s="105"/>
      <c r="E100" s="105"/>
      <c r="F100" s="105"/>
      <c r="G100" s="105"/>
      <c r="H100" s="105"/>
      <c r="I100" s="135"/>
      <c r="J100" s="136"/>
      <c r="K100" s="105"/>
      <c r="L100" s="105"/>
      <c r="M100" s="105"/>
    </row>
    <row r="101" spans="2:13" ht="14.25">
      <c r="B101" s="105"/>
      <c r="C101" s="302"/>
      <c r="D101" s="105"/>
      <c r="E101" s="105"/>
      <c r="F101" s="105"/>
      <c r="G101" s="105"/>
      <c r="H101" s="105"/>
      <c r="I101" s="135"/>
      <c r="J101" s="136"/>
      <c r="K101" s="105"/>
      <c r="L101" s="105"/>
      <c r="M101" s="105"/>
    </row>
    <row r="102" spans="2:13" ht="14.25">
      <c r="B102" s="105"/>
      <c r="C102" s="302"/>
      <c r="D102" s="105"/>
      <c r="E102" s="105"/>
      <c r="F102" s="105"/>
      <c r="G102" s="105"/>
      <c r="H102" s="105"/>
      <c r="I102" s="135"/>
      <c r="J102" s="136"/>
      <c r="K102" s="105"/>
      <c r="L102" s="105"/>
      <c r="M102" s="105"/>
    </row>
    <row r="103" spans="2:13" ht="14.25">
      <c r="B103" s="105"/>
      <c r="C103" s="302"/>
      <c r="D103" s="105"/>
      <c r="E103" s="105"/>
      <c r="F103" s="105"/>
      <c r="G103" s="105"/>
      <c r="H103" s="105"/>
      <c r="I103" s="135"/>
      <c r="J103" s="136"/>
      <c r="K103" s="105"/>
      <c r="L103" s="105"/>
      <c r="M103" s="105"/>
    </row>
    <row r="104" spans="2:13" ht="14.25">
      <c r="B104" s="105"/>
      <c r="C104" s="302"/>
      <c r="D104" s="105"/>
      <c r="E104" s="105"/>
      <c r="F104" s="105"/>
      <c r="G104" s="105"/>
      <c r="H104" s="105"/>
      <c r="I104" s="135"/>
      <c r="J104" s="136"/>
      <c r="K104" s="105"/>
      <c r="L104" s="105"/>
      <c r="M104" s="105"/>
    </row>
    <row r="105" spans="2:13" ht="14.25">
      <c r="B105" s="105"/>
      <c r="C105" s="302"/>
      <c r="D105" s="105"/>
      <c r="E105" s="105"/>
      <c r="F105" s="105"/>
      <c r="G105" s="105"/>
      <c r="H105" s="105"/>
      <c r="I105" s="135"/>
      <c r="J105" s="136"/>
      <c r="K105" s="105"/>
      <c r="L105" s="105"/>
      <c r="M105" s="105"/>
    </row>
    <row r="106" spans="2:13" ht="14.25">
      <c r="B106" s="105"/>
      <c r="C106" s="302"/>
      <c r="D106" s="105"/>
      <c r="E106" s="105"/>
      <c r="F106" s="105"/>
      <c r="G106" s="105"/>
      <c r="H106" s="105"/>
      <c r="I106" s="135"/>
      <c r="J106" s="136"/>
      <c r="K106" s="105"/>
      <c r="L106" s="105"/>
      <c r="M106" s="105"/>
    </row>
    <row r="107" spans="2:13" ht="14.25">
      <c r="B107" s="105"/>
      <c r="C107" s="302"/>
      <c r="D107" s="105"/>
      <c r="E107" s="105"/>
      <c r="F107" s="105"/>
      <c r="G107" s="105"/>
      <c r="H107" s="105"/>
      <c r="I107" s="135"/>
      <c r="J107" s="136"/>
      <c r="K107" s="105"/>
      <c r="L107" s="105"/>
      <c r="M107" s="105"/>
    </row>
    <row r="108" spans="2:13" ht="14.25">
      <c r="B108" s="105"/>
      <c r="C108" s="302"/>
      <c r="D108" s="105"/>
      <c r="E108" s="105"/>
      <c r="F108" s="105"/>
      <c r="G108" s="105"/>
      <c r="H108" s="105"/>
      <c r="I108" s="135"/>
      <c r="J108" s="136"/>
      <c r="K108" s="105"/>
      <c r="L108" s="105"/>
      <c r="M108" s="105"/>
    </row>
    <row r="109" spans="2:13" ht="14.25">
      <c r="B109" s="105"/>
      <c r="C109" s="302"/>
      <c r="D109" s="105"/>
      <c r="E109" s="105"/>
      <c r="F109" s="105"/>
      <c r="G109" s="105"/>
      <c r="H109" s="105"/>
      <c r="I109" s="135"/>
      <c r="J109" s="136"/>
      <c r="K109" s="105"/>
      <c r="L109" s="105"/>
      <c r="M109" s="105"/>
    </row>
    <row r="110" spans="2:13" ht="14.25">
      <c r="B110" s="105"/>
      <c r="C110" s="302"/>
      <c r="D110" s="105"/>
      <c r="E110" s="105"/>
      <c r="F110" s="105"/>
      <c r="G110" s="105"/>
      <c r="H110" s="105"/>
      <c r="I110" s="135"/>
      <c r="J110" s="136"/>
      <c r="K110" s="105"/>
      <c r="L110" s="105"/>
      <c r="M110" s="105"/>
    </row>
    <row r="111" spans="2:13" ht="14.25">
      <c r="B111" s="105"/>
      <c r="C111" s="302"/>
      <c r="D111" s="105"/>
      <c r="E111" s="105"/>
      <c r="F111" s="105"/>
      <c r="G111" s="105"/>
      <c r="H111" s="105"/>
      <c r="I111" s="135"/>
      <c r="J111" s="136"/>
      <c r="K111" s="105"/>
      <c r="L111" s="105"/>
      <c r="M111" s="105"/>
    </row>
    <row r="112" spans="2:13" ht="14.25">
      <c r="B112" s="105"/>
      <c r="C112" s="302"/>
      <c r="D112" s="105"/>
      <c r="E112" s="105"/>
      <c r="F112" s="105"/>
      <c r="G112" s="105"/>
      <c r="H112" s="105"/>
      <c r="I112" s="135"/>
      <c r="J112" s="136"/>
      <c r="K112" s="105"/>
      <c r="L112" s="105"/>
      <c r="M112" s="105"/>
    </row>
    <row r="113" spans="2:13" ht="14.25">
      <c r="B113" s="105"/>
      <c r="C113" s="302"/>
      <c r="D113" s="105"/>
      <c r="E113" s="105"/>
      <c r="F113" s="105"/>
      <c r="G113" s="105"/>
      <c r="H113" s="105"/>
      <c r="I113" s="135"/>
      <c r="J113" s="136"/>
      <c r="K113" s="105"/>
      <c r="L113" s="105"/>
      <c r="M113" s="105"/>
    </row>
    <row r="114" spans="2:13" ht="14.25">
      <c r="B114" s="105"/>
      <c r="C114" s="302"/>
      <c r="D114" s="105"/>
      <c r="E114" s="105"/>
      <c r="F114" s="105"/>
      <c r="G114" s="105"/>
      <c r="H114" s="105"/>
      <c r="I114" s="135"/>
      <c r="J114" s="136"/>
      <c r="K114" s="105"/>
      <c r="L114" s="105"/>
      <c r="M114" s="105"/>
    </row>
    <row r="115" spans="2:13" ht="14.25">
      <c r="B115" s="105"/>
      <c r="C115" s="302"/>
      <c r="D115" s="105"/>
      <c r="E115" s="105"/>
      <c r="F115" s="105"/>
      <c r="G115" s="105"/>
      <c r="H115" s="105"/>
      <c r="I115" s="135"/>
      <c r="J115" s="136"/>
      <c r="K115" s="105"/>
      <c r="L115" s="105"/>
      <c r="M115" s="105"/>
    </row>
    <row r="140" ht="9" customHeight="1">
      <c r="B140" s="257"/>
    </row>
    <row r="141" ht="6" customHeight="1"/>
  </sheetData>
  <mergeCells count="3">
    <mergeCell ref="F13:G13"/>
    <mergeCell ref="B86:J87"/>
    <mergeCell ref="C9:J9"/>
  </mergeCells>
  <printOptions/>
  <pageMargins left="1" right="0" top="0.3" bottom="0.25" header="0.2" footer="0.2"/>
  <pageSetup fitToHeight="1" fitToWidth="1" horizontalDpi="600" verticalDpi="600" orientation="portrait" paperSize="9" scale="63" r:id="rId2"/>
  <headerFooter alignWithMargins="0">
    <oddFooter>&amp;C10</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Y145"/>
  <sheetViews>
    <sheetView zoomScale="75" zoomScaleNormal="75" workbookViewId="0" topLeftCell="A1">
      <selection activeCell="G58" sqref="G58"/>
    </sheetView>
  </sheetViews>
  <sheetFormatPr defaultColWidth="9.140625" defaultRowHeight="12.75"/>
  <cols>
    <col min="1" max="1" width="1.57421875" style="108" customWidth="1"/>
    <col min="2" max="2" width="41.00390625" style="108" customWidth="1"/>
    <col min="3" max="3" width="13.57421875" style="124" customWidth="1"/>
    <col min="4" max="4" width="2.7109375" style="124" customWidth="1"/>
    <col min="5" max="5" width="12.7109375" style="124" customWidth="1"/>
    <col min="6" max="6" width="3.00390625" style="124" customWidth="1"/>
    <col min="7" max="7" width="13.57421875" style="124" bestFit="1" customWidth="1"/>
    <col min="8" max="8" width="3.00390625" style="124" customWidth="1"/>
    <col min="9" max="9" width="11.8515625" style="124" bestFit="1" customWidth="1"/>
    <col min="10" max="10" width="3.140625" style="124" customWidth="1"/>
    <col min="11" max="11" width="12.28125" style="277" customWidth="1"/>
    <col min="12" max="12" width="3.7109375" style="124" customWidth="1"/>
    <col min="13" max="13" width="12.28125" style="277" customWidth="1"/>
    <col min="14" max="14" width="3.140625" style="124" customWidth="1"/>
    <col min="15" max="15" width="14.7109375" style="277" customWidth="1"/>
    <col min="16" max="16" width="14.57421875" style="124" bestFit="1" customWidth="1"/>
    <col min="17" max="16384" width="9.140625" style="108" customWidth="1"/>
  </cols>
  <sheetData>
    <row r="1" spans="3:25" s="4" customFormat="1" ht="20.25">
      <c r="C1" s="93"/>
      <c r="D1" s="93"/>
      <c r="E1" s="94"/>
      <c r="F1" s="94"/>
      <c r="G1" s="95"/>
      <c r="H1" s="95"/>
      <c r="I1" s="94"/>
      <c r="J1" s="94"/>
      <c r="K1" s="269"/>
      <c r="L1" s="94"/>
      <c r="M1" s="269"/>
      <c r="N1" s="94"/>
      <c r="O1" s="279"/>
      <c r="P1" s="94"/>
      <c r="Q1" s="46"/>
      <c r="R1" s="40"/>
      <c r="S1" s="40"/>
      <c r="T1" s="1"/>
      <c r="U1" s="2"/>
      <c r="V1" s="2"/>
      <c r="W1" s="2"/>
      <c r="X1" s="2"/>
      <c r="Y1" s="2"/>
    </row>
    <row r="2" spans="3:25" s="4" customFormat="1" ht="20.25">
      <c r="C2" s="93"/>
      <c r="D2" s="93"/>
      <c r="E2" s="94"/>
      <c r="F2" s="94"/>
      <c r="G2" s="95"/>
      <c r="H2" s="95"/>
      <c r="I2" s="94"/>
      <c r="J2" s="94"/>
      <c r="K2" s="269"/>
      <c r="L2" s="94"/>
      <c r="M2" s="269"/>
      <c r="N2" s="94"/>
      <c r="O2" s="279"/>
      <c r="P2" s="94"/>
      <c r="Q2" s="46"/>
      <c r="R2" s="40"/>
      <c r="S2" s="40"/>
      <c r="T2" s="1"/>
      <c r="U2" s="2"/>
      <c r="V2" s="2"/>
      <c r="W2" s="2"/>
      <c r="X2" s="2"/>
      <c r="Y2" s="2"/>
    </row>
    <row r="3" spans="2:25" s="4" customFormat="1" ht="20.25">
      <c r="B3" s="9" t="s">
        <v>157</v>
      </c>
      <c r="C3" s="93"/>
      <c r="D3" s="93"/>
      <c r="E3" s="94"/>
      <c r="F3" s="94"/>
      <c r="G3" s="95"/>
      <c r="H3" s="95"/>
      <c r="I3" s="94"/>
      <c r="J3" s="94"/>
      <c r="K3" s="269"/>
      <c r="L3" s="94"/>
      <c r="M3" s="269"/>
      <c r="N3" s="94"/>
      <c r="O3" s="279"/>
      <c r="P3" s="94"/>
      <c r="Q3" s="46"/>
      <c r="R3" s="40"/>
      <c r="S3" s="40"/>
      <c r="T3" s="1"/>
      <c r="U3" s="2"/>
      <c r="V3" s="2"/>
      <c r="W3" s="2"/>
      <c r="X3" s="2"/>
      <c r="Y3" s="2"/>
    </row>
    <row r="4" spans="2:25" s="4" customFormat="1" ht="20.25">
      <c r="B4" s="9"/>
      <c r="C4" s="93"/>
      <c r="D4" s="93"/>
      <c r="E4" s="94"/>
      <c r="F4" s="94"/>
      <c r="G4" s="95"/>
      <c r="H4" s="95"/>
      <c r="I4" s="14"/>
      <c r="J4" s="94"/>
      <c r="K4" s="269"/>
      <c r="L4" s="94"/>
      <c r="M4" s="269"/>
      <c r="N4" s="94"/>
      <c r="O4" s="279"/>
      <c r="P4" s="94"/>
      <c r="Q4" s="46"/>
      <c r="R4" s="40"/>
      <c r="S4" s="40"/>
      <c r="T4" s="1"/>
      <c r="U4" s="2"/>
      <c r="V4" s="2"/>
      <c r="W4" s="2"/>
      <c r="X4" s="2"/>
      <c r="Y4" s="2"/>
    </row>
    <row r="5" spans="2:20" s="4" customFormat="1" ht="15">
      <c r="B5" s="48" t="str">
        <f>+'Notes-pg 7'!A5</f>
        <v>QUARTERLY REPORT FOR THE FOURTH QUARTER ENDED 31 JULY 2007</v>
      </c>
      <c r="C5" s="93"/>
      <c r="D5" s="93"/>
      <c r="E5" s="94"/>
      <c r="F5" s="94"/>
      <c r="G5" s="95"/>
      <c r="H5" s="95"/>
      <c r="I5" s="94"/>
      <c r="J5" s="94"/>
      <c r="K5" s="269"/>
      <c r="L5" s="94"/>
      <c r="M5" s="269"/>
      <c r="N5" s="94"/>
      <c r="O5" s="279"/>
      <c r="P5" s="94"/>
      <c r="Q5" s="46"/>
      <c r="R5" s="40"/>
      <c r="S5" s="40"/>
      <c r="T5" s="3"/>
    </row>
    <row r="6" spans="2:20" s="4" customFormat="1" ht="12.75" customHeight="1">
      <c r="B6" s="50"/>
      <c r="C6" s="96"/>
      <c r="D6" s="96"/>
      <c r="E6" s="95"/>
      <c r="F6" s="97"/>
      <c r="G6" s="97"/>
      <c r="H6" s="95"/>
      <c r="I6" s="95"/>
      <c r="J6" s="95"/>
      <c r="K6" s="270"/>
      <c r="L6" s="95"/>
      <c r="M6" s="270"/>
      <c r="N6" s="95"/>
      <c r="O6" s="280"/>
      <c r="P6" s="95"/>
      <c r="Q6" s="40"/>
      <c r="R6" s="40"/>
      <c r="S6" s="40"/>
      <c r="T6" s="3"/>
    </row>
    <row r="7" spans="2:20" s="4" customFormat="1" ht="15">
      <c r="B7" s="99" t="s">
        <v>177</v>
      </c>
      <c r="E7" s="95"/>
      <c r="F7" s="95"/>
      <c r="G7" s="95"/>
      <c r="H7" s="95"/>
      <c r="I7" s="95"/>
      <c r="J7" s="95"/>
      <c r="K7" s="270"/>
      <c r="L7" s="95"/>
      <c r="M7" s="270"/>
      <c r="N7" s="95"/>
      <c r="O7" s="280"/>
      <c r="P7" s="95"/>
      <c r="Q7" s="40"/>
      <c r="R7" s="40"/>
      <c r="S7" s="40"/>
      <c r="T7" s="3"/>
    </row>
    <row r="8" spans="2:20" s="4" customFormat="1" ht="15">
      <c r="B8" s="100"/>
      <c r="C8" s="98"/>
      <c r="D8" s="98"/>
      <c r="E8" s="95"/>
      <c r="F8" s="95"/>
      <c r="G8" s="95"/>
      <c r="H8" s="95"/>
      <c r="I8" s="95"/>
      <c r="J8" s="95"/>
      <c r="K8" s="270"/>
      <c r="L8" s="95"/>
      <c r="M8" s="270"/>
      <c r="N8" s="95"/>
      <c r="O8" s="280"/>
      <c r="P8" s="95"/>
      <c r="Q8" s="40"/>
      <c r="R8" s="40"/>
      <c r="S8" s="40"/>
      <c r="T8" s="3"/>
    </row>
    <row r="9" spans="2:20" s="4" customFormat="1" ht="15">
      <c r="B9" s="101"/>
      <c r="C9" s="98"/>
      <c r="D9" s="98"/>
      <c r="E9" s="95"/>
      <c r="F9" s="95"/>
      <c r="G9" s="95"/>
      <c r="H9" s="95"/>
      <c r="I9" s="95"/>
      <c r="J9" s="95"/>
      <c r="K9" s="270"/>
      <c r="L9" s="95"/>
      <c r="M9" s="270"/>
      <c r="N9" s="95"/>
      <c r="O9" s="280"/>
      <c r="P9" s="95"/>
      <c r="Q9" s="40"/>
      <c r="R9" s="40"/>
      <c r="S9" s="40"/>
      <c r="T9" s="3"/>
    </row>
    <row r="10" spans="3:15" s="102" customFormat="1" ht="15" customHeight="1">
      <c r="C10" s="112" t="s">
        <v>179</v>
      </c>
      <c r="D10" s="112"/>
      <c r="E10" s="112" t="s">
        <v>54</v>
      </c>
      <c r="F10" s="112"/>
      <c r="G10" s="112" t="s">
        <v>179</v>
      </c>
      <c r="H10" s="112"/>
      <c r="I10" s="112" t="s">
        <v>178</v>
      </c>
      <c r="J10" s="112"/>
      <c r="K10" s="112" t="s">
        <v>306</v>
      </c>
      <c r="L10" s="112"/>
      <c r="M10" s="112" t="s">
        <v>307</v>
      </c>
      <c r="N10" s="112"/>
      <c r="O10" s="112" t="s">
        <v>291</v>
      </c>
    </row>
    <row r="11" spans="2:15" s="102" customFormat="1" ht="15">
      <c r="B11" s="104"/>
      <c r="C11" s="112" t="s">
        <v>54</v>
      </c>
      <c r="D11" s="112"/>
      <c r="E11" s="112" t="s">
        <v>146</v>
      </c>
      <c r="F11" s="112"/>
      <c r="G11" s="112" t="s">
        <v>55</v>
      </c>
      <c r="H11" s="112"/>
      <c r="I11" s="112" t="s">
        <v>205</v>
      </c>
      <c r="J11" s="112"/>
      <c r="K11" s="112" t="s">
        <v>287</v>
      </c>
      <c r="L11" s="112"/>
      <c r="M11" s="112" t="s">
        <v>290</v>
      </c>
      <c r="N11" s="112"/>
      <c r="O11" s="112"/>
    </row>
    <row r="12" spans="2:15" s="102" customFormat="1" ht="15" customHeight="1">
      <c r="B12" s="104"/>
      <c r="J12" s="112"/>
      <c r="K12" s="112" t="s">
        <v>288</v>
      </c>
      <c r="L12" s="112"/>
      <c r="M12" s="112"/>
      <c r="N12" s="112"/>
      <c r="O12" s="112"/>
    </row>
    <row r="13" spans="2:15" s="102" customFormat="1" ht="15" customHeight="1">
      <c r="B13" s="104"/>
      <c r="C13" s="112"/>
      <c r="D13" s="112"/>
      <c r="E13" s="112"/>
      <c r="F13" s="112"/>
      <c r="G13" s="112"/>
      <c r="H13" s="112"/>
      <c r="I13" s="112"/>
      <c r="J13" s="112"/>
      <c r="K13" s="112" t="s">
        <v>289</v>
      </c>
      <c r="L13" s="112"/>
      <c r="M13" s="112"/>
      <c r="N13" s="112"/>
      <c r="O13" s="112"/>
    </row>
    <row r="14" spans="2:15" s="102" customFormat="1" ht="15" customHeight="1">
      <c r="B14" s="104"/>
      <c r="C14" s="112" t="s">
        <v>27</v>
      </c>
      <c r="D14" s="112"/>
      <c r="E14" s="112" t="s">
        <v>27</v>
      </c>
      <c r="F14" s="112"/>
      <c r="G14" s="112" t="s">
        <v>27</v>
      </c>
      <c r="H14" s="112"/>
      <c r="I14" s="112" t="s">
        <v>27</v>
      </c>
      <c r="J14" s="112"/>
      <c r="K14" s="112" t="s">
        <v>27</v>
      </c>
      <c r="L14" s="112"/>
      <c r="M14" s="112" t="s">
        <v>27</v>
      </c>
      <c r="N14" s="112"/>
      <c r="O14" s="112" t="s">
        <v>27</v>
      </c>
    </row>
    <row r="15" spans="2:15" s="102" customFormat="1" ht="15" customHeight="1">
      <c r="B15" s="104"/>
      <c r="C15" s="112"/>
      <c r="D15" s="112"/>
      <c r="E15" s="112"/>
      <c r="F15" s="112"/>
      <c r="G15" s="112"/>
      <c r="H15" s="112"/>
      <c r="I15" s="112"/>
      <c r="J15" s="112"/>
      <c r="K15" s="112"/>
      <c r="L15" s="112"/>
      <c r="M15" s="112"/>
      <c r="N15" s="112"/>
      <c r="O15" s="112"/>
    </row>
    <row r="16" spans="2:15" s="102" customFormat="1" ht="15" customHeight="1">
      <c r="B16" s="104"/>
      <c r="C16" s="112"/>
      <c r="D16" s="112"/>
      <c r="E16" s="112"/>
      <c r="F16" s="112"/>
      <c r="G16" s="112"/>
      <c r="H16" s="112"/>
      <c r="I16" s="112"/>
      <c r="J16" s="112"/>
      <c r="K16" s="112"/>
      <c r="L16" s="112"/>
      <c r="M16" s="112"/>
      <c r="N16" s="112"/>
      <c r="O16" s="112"/>
    </row>
    <row r="17" spans="2:16" ht="12.75" customHeight="1">
      <c r="B17" s="105"/>
      <c r="C17" s="106"/>
      <c r="D17" s="106"/>
      <c r="E17" s="103"/>
      <c r="F17" s="107"/>
      <c r="G17" s="106"/>
      <c r="H17" s="103"/>
      <c r="I17" s="106"/>
      <c r="J17" s="103"/>
      <c r="K17" s="103"/>
      <c r="L17" s="103"/>
      <c r="M17" s="103"/>
      <c r="N17" s="103"/>
      <c r="O17" s="106"/>
      <c r="P17" s="108"/>
    </row>
    <row r="18" spans="2:16" ht="12.75" customHeight="1">
      <c r="B18" s="147" t="s">
        <v>276</v>
      </c>
      <c r="C18" s="109">
        <v>115535</v>
      </c>
      <c r="D18" s="110"/>
      <c r="E18" s="111">
        <v>207</v>
      </c>
      <c r="F18" s="112"/>
      <c r="G18" s="111">
        <v>48225</v>
      </c>
      <c r="H18" s="109"/>
      <c r="I18" s="111">
        <v>21264</v>
      </c>
      <c r="J18" s="111"/>
      <c r="K18" s="271">
        <f>SUM(C18:J18)</f>
        <v>185231</v>
      </c>
      <c r="L18" s="111"/>
      <c r="M18" s="271">
        <v>387</v>
      </c>
      <c r="N18" s="111"/>
      <c r="O18" s="113">
        <f>+K18+M18</f>
        <v>185618</v>
      </c>
      <c r="P18" s="108"/>
    </row>
    <row r="19" spans="2:16" ht="12.75" customHeight="1">
      <c r="B19" s="105"/>
      <c r="C19" s="113"/>
      <c r="D19" s="113"/>
      <c r="E19" s="111"/>
      <c r="F19" s="112"/>
      <c r="G19" s="114"/>
      <c r="H19" s="109"/>
      <c r="I19" s="114"/>
      <c r="J19" s="111"/>
      <c r="K19" s="271"/>
      <c r="L19" s="111"/>
      <c r="M19" s="271"/>
      <c r="N19" s="111"/>
      <c r="O19" s="113"/>
      <c r="P19" s="108"/>
    </row>
    <row r="20" spans="2:16" ht="12.75" customHeight="1">
      <c r="B20" s="105" t="s">
        <v>152</v>
      </c>
      <c r="C20" s="111">
        <v>347</v>
      </c>
      <c r="D20" s="111"/>
      <c r="E20" s="111">
        <v>0</v>
      </c>
      <c r="F20" s="115"/>
      <c r="G20" s="111">
        <v>208</v>
      </c>
      <c r="H20" s="115"/>
      <c r="I20" s="111">
        <v>0</v>
      </c>
      <c r="J20" s="111"/>
      <c r="K20" s="271">
        <f>SUM(C20:J20)</f>
        <v>555</v>
      </c>
      <c r="L20" s="111"/>
      <c r="M20" s="271">
        <v>1243</v>
      </c>
      <c r="N20" s="111"/>
      <c r="O20" s="113">
        <f>+K20+M20</f>
        <v>1798</v>
      </c>
      <c r="P20" s="108"/>
    </row>
    <row r="21" spans="2:16" ht="12.75" customHeight="1">
      <c r="B21" s="105"/>
      <c r="C21" s="111"/>
      <c r="D21" s="111"/>
      <c r="E21" s="111"/>
      <c r="F21" s="115"/>
      <c r="G21" s="111"/>
      <c r="H21" s="115"/>
      <c r="I21" s="111"/>
      <c r="J21" s="111"/>
      <c r="K21" s="271"/>
      <c r="L21" s="111"/>
      <c r="M21" s="271"/>
      <c r="N21" s="111"/>
      <c r="O21" s="113"/>
      <c r="P21" s="108"/>
    </row>
    <row r="22" spans="2:16" ht="12.75" customHeight="1">
      <c r="B22" s="105" t="s">
        <v>212</v>
      </c>
      <c r="C22" s="111">
        <v>0</v>
      </c>
      <c r="D22" s="111"/>
      <c r="E22" s="260">
        <v>-42</v>
      </c>
      <c r="F22" s="115"/>
      <c r="G22" s="111">
        <v>0</v>
      </c>
      <c r="H22" s="115"/>
      <c r="I22" s="111">
        <v>0</v>
      </c>
      <c r="J22" s="111"/>
      <c r="K22" s="271">
        <f>SUM(C22:J22)</f>
        <v>-42</v>
      </c>
      <c r="L22" s="111"/>
      <c r="M22" s="271">
        <v>0</v>
      </c>
      <c r="N22" s="111"/>
      <c r="O22" s="113">
        <f>+K22+M22</f>
        <v>-42</v>
      </c>
      <c r="P22" s="108"/>
    </row>
    <row r="23" spans="2:16" ht="12.75" customHeight="1">
      <c r="B23" s="105"/>
      <c r="C23" s="111"/>
      <c r="D23" s="111"/>
      <c r="E23" s="111"/>
      <c r="F23" s="115"/>
      <c r="G23" s="111"/>
      <c r="H23" s="115"/>
      <c r="I23" s="111"/>
      <c r="J23" s="111"/>
      <c r="K23" s="271"/>
      <c r="L23" s="111"/>
      <c r="M23" s="271"/>
      <c r="N23" s="111"/>
      <c r="O23" s="113"/>
      <c r="P23" s="108"/>
    </row>
    <row r="24" spans="2:16" ht="12.75" customHeight="1">
      <c r="B24" s="105" t="s">
        <v>116</v>
      </c>
      <c r="C24" s="116">
        <v>0</v>
      </c>
      <c r="D24" s="116"/>
      <c r="E24" s="247">
        <v>0</v>
      </c>
      <c r="F24" s="116"/>
      <c r="G24" s="116">
        <v>0</v>
      </c>
      <c r="H24" s="116"/>
      <c r="I24" s="116">
        <f>+'P&amp;L'!H37</f>
        <v>25995</v>
      </c>
      <c r="J24" s="247"/>
      <c r="K24" s="271">
        <f>SUM(C24:J24)</f>
        <v>25995</v>
      </c>
      <c r="L24" s="247"/>
      <c r="M24" s="278">
        <f>+'P&amp;L'!H38</f>
        <v>94</v>
      </c>
      <c r="N24" s="247"/>
      <c r="O24" s="113">
        <f>+K24+M24</f>
        <v>26089</v>
      </c>
      <c r="P24" s="117"/>
    </row>
    <row r="25" spans="2:16" ht="12.75" customHeight="1">
      <c r="B25" s="105"/>
      <c r="C25" s="116"/>
      <c r="D25" s="116"/>
      <c r="E25" s="247"/>
      <c r="F25" s="116"/>
      <c r="G25" s="116"/>
      <c r="H25" s="116"/>
      <c r="I25" s="116"/>
      <c r="J25" s="247"/>
      <c r="K25" s="271"/>
      <c r="L25" s="247"/>
      <c r="M25" s="278"/>
      <c r="N25" s="247"/>
      <c r="O25" s="113"/>
      <c r="P25" s="117"/>
    </row>
    <row r="26" spans="2:16" ht="12.75" customHeight="1">
      <c r="B26" s="105" t="s">
        <v>312</v>
      </c>
      <c r="C26" s="116"/>
      <c r="D26" s="116"/>
      <c r="E26" s="247"/>
      <c r="F26" s="116"/>
      <c r="G26" s="116"/>
      <c r="H26" s="116"/>
      <c r="I26" s="116">
        <v>-4993</v>
      </c>
      <c r="J26" s="247"/>
      <c r="K26" s="271">
        <f>SUM(C26:J26)</f>
        <v>-4993</v>
      </c>
      <c r="L26" s="247"/>
      <c r="M26" s="278">
        <v>0</v>
      </c>
      <c r="N26" s="247"/>
      <c r="O26" s="113">
        <f>+K26+M26</f>
        <v>-4993</v>
      </c>
      <c r="P26" s="117"/>
    </row>
    <row r="27" spans="2:16" ht="12.75" customHeight="1">
      <c r="B27" s="105"/>
      <c r="C27" s="118"/>
      <c r="D27" s="118"/>
      <c r="E27" s="246"/>
      <c r="F27" s="118"/>
      <c r="G27" s="118"/>
      <c r="H27" s="118"/>
      <c r="I27" s="118"/>
      <c r="J27" s="246"/>
      <c r="K27" s="267"/>
      <c r="L27" s="246"/>
      <c r="M27" s="267"/>
      <c r="N27" s="246"/>
      <c r="O27" s="266"/>
      <c r="P27" s="117"/>
    </row>
    <row r="28" spans="2:16" ht="18" customHeight="1" thickBot="1">
      <c r="B28" s="134" t="s">
        <v>1</v>
      </c>
      <c r="C28" s="121">
        <f>SUM(C18:C27)</f>
        <v>115882</v>
      </c>
      <c r="D28" s="121"/>
      <c r="E28" s="121">
        <f>SUM(E18:E27)</f>
        <v>165</v>
      </c>
      <c r="F28" s="121"/>
      <c r="G28" s="121">
        <f>SUM(G18:G27)</f>
        <v>48433</v>
      </c>
      <c r="H28" s="121"/>
      <c r="I28" s="121">
        <f>SUM(I18:I27)</f>
        <v>42266</v>
      </c>
      <c r="J28" s="121"/>
      <c r="K28" s="272">
        <f>SUM(C28:J28)</f>
        <v>206746</v>
      </c>
      <c r="L28" s="121"/>
      <c r="M28" s="276">
        <f>SUM(M18:M27)</f>
        <v>1724</v>
      </c>
      <c r="N28" s="121"/>
      <c r="O28" s="276">
        <f>+K28+M28</f>
        <v>208470</v>
      </c>
      <c r="P28" s="119"/>
    </row>
    <row r="29" spans="2:16" ht="12.75" customHeight="1">
      <c r="B29" s="105"/>
      <c r="C29" s="116"/>
      <c r="D29" s="116"/>
      <c r="E29" s="116"/>
      <c r="F29" s="116"/>
      <c r="G29" s="116"/>
      <c r="H29" s="116"/>
      <c r="I29" s="116"/>
      <c r="J29" s="116"/>
      <c r="K29" s="273"/>
      <c r="L29" s="116"/>
      <c r="M29" s="273"/>
      <c r="N29" s="116"/>
      <c r="O29" s="273"/>
      <c r="P29" s="119"/>
    </row>
    <row r="30" spans="2:16" ht="12.75" customHeight="1">
      <c r="B30" s="257"/>
      <c r="C30" s="122"/>
      <c r="D30" s="122"/>
      <c r="E30" s="122"/>
      <c r="F30" s="122"/>
      <c r="G30" s="122"/>
      <c r="H30" s="122"/>
      <c r="I30" s="122"/>
      <c r="J30" s="122"/>
      <c r="K30" s="274"/>
      <c r="L30" s="122"/>
      <c r="M30" s="274"/>
      <c r="N30" s="122"/>
      <c r="O30" s="274"/>
      <c r="P30" s="119"/>
    </row>
    <row r="31" spans="2:16" ht="12.75" customHeight="1">
      <c r="B31" s="105"/>
      <c r="C31" s="122"/>
      <c r="D31" s="122"/>
      <c r="E31" s="122"/>
      <c r="F31" s="122"/>
      <c r="G31" s="122"/>
      <c r="H31" s="122"/>
      <c r="I31" s="122"/>
      <c r="J31" s="122"/>
      <c r="K31" s="274"/>
      <c r="L31" s="122"/>
      <c r="M31" s="274"/>
      <c r="N31" s="122"/>
      <c r="O31" s="274"/>
      <c r="P31" s="119"/>
    </row>
    <row r="32" spans="2:16" ht="12.75" customHeight="1">
      <c r="B32" s="147" t="s">
        <v>304</v>
      </c>
      <c r="C32" s="122">
        <v>115882</v>
      </c>
      <c r="D32" s="122"/>
      <c r="E32" s="122">
        <v>165</v>
      </c>
      <c r="F32" s="122"/>
      <c r="G32" s="122">
        <v>48433</v>
      </c>
      <c r="H32" s="122"/>
      <c r="I32" s="122">
        <v>42266</v>
      </c>
      <c r="J32" s="122"/>
      <c r="K32" s="271">
        <f>SUM(C32:J32)</f>
        <v>206746</v>
      </c>
      <c r="L32" s="122"/>
      <c r="M32" s="274">
        <v>1724</v>
      </c>
      <c r="N32" s="122"/>
      <c r="O32" s="113">
        <f>+K32+M32</f>
        <v>208470</v>
      </c>
      <c r="P32" s="119"/>
    </row>
    <row r="33" spans="2:16" ht="12.75" customHeight="1">
      <c r="B33" s="147"/>
      <c r="C33" s="122"/>
      <c r="D33" s="122"/>
      <c r="E33" s="122"/>
      <c r="F33" s="122"/>
      <c r="G33" s="122"/>
      <c r="H33" s="122"/>
      <c r="I33" s="122"/>
      <c r="J33" s="122"/>
      <c r="K33" s="271"/>
      <c r="L33" s="122"/>
      <c r="M33" s="274"/>
      <c r="N33" s="122"/>
      <c r="O33" s="113"/>
      <c r="P33" s="119"/>
    </row>
    <row r="34" spans="1:15" s="268" customFormat="1" ht="12.75" customHeight="1">
      <c r="A34" s="257"/>
      <c r="B34" s="105" t="s">
        <v>308</v>
      </c>
      <c r="C34" s="281">
        <v>0</v>
      </c>
      <c r="D34" s="281"/>
      <c r="E34" s="281">
        <v>0</v>
      </c>
      <c r="F34" s="282"/>
      <c r="G34" s="281">
        <v>0</v>
      </c>
      <c r="H34" s="283"/>
      <c r="I34" s="284">
        <v>12433</v>
      </c>
      <c r="J34" s="247"/>
      <c r="K34" s="278">
        <f>SUM(C34:J34)</f>
        <v>12433</v>
      </c>
      <c r="L34" s="247"/>
      <c r="M34" s="278">
        <v>0</v>
      </c>
      <c r="N34" s="247"/>
      <c r="O34" s="285">
        <f>+K34+M34</f>
        <v>12433</v>
      </c>
    </row>
    <row r="35" spans="2:16" ht="12.75" customHeight="1">
      <c r="B35" s="105"/>
      <c r="C35" s="113"/>
      <c r="D35" s="113"/>
      <c r="E35" s="111"/>
      <c r="F35" s="112"/>
      <c r="G35" s="114"/>
      <c r="H35" s="109"/>
      <c r="I35" s="114"/>
      <c r="J35" s="111"/>
      <c r="K35" s="271"/>
      <c r="L35" s="111"/>
      <c r="M35" s="271"/>
      <c r="N35" s="111"/>
      <c r="O35" s="113"/>
      <c r="P35" s="108"/>
    </row>
    <row r="36" spans="2:16" ht="12.75" customHeight="1">
      <c r="B36" s="105" t="s">
        <v>152</v>
      </c>
      <c r="C36" s="109">
        <v>1361</v>
      </c>
      <c r="D36" s="111"/>
      <c r="E36" s="111">
        <v>0</v>
      </c>
      <c r="F36" s="115"/>
      <c r="G36" s="111">
        <v>817</v>
      </c>
      <c r="H36" s="115"/>
      <c r="I36" s="111">
        <v>0</v>
      </c>
      <c r="J36" s="111"/>
      <c r="K36" s="271">
        <f>SUM(C36:J36)</f>
        <v>2178</v>
      </c>
      <c r="L36" s="111"/>
      <c r="M36" s="271">
        <v>1699</v>
      </c>
      <c r="N36" s="111"/>
      <c r="O36" s="113">
        <f>+K36+M36</f>
        <v>3877</v>
      </c>
      <c r="P36" s="108"/>
    </row>
    <row r="37" spans="2:16" ht="12.75" customHeight="1">
      <c r="B37" s="105"/>
      <c r="C37" s="111"/>
      <c r="D37" s="111"/>
      <c r="E37" s="111"/>
      <c r="F37" s="115"/>
      <c r="G37" s="111"/>
      <c r="H37" s="115"/>
      <c r="I37" s="111"/>
      <c r="J37" s="111"/>
      <c r="K37" s="271"/>
      <c r="L37" s="111"/>
      <c r="M37" s="271"/>
      <c r="N37" s="111"/>
      <c r="O37" s="271"/>
      <c r="P37" s="108"/>
    </row>
    <row r="38" spans="2:16" ht="12.75" customHeight="1">
      <c r="B38" s="105" t="s">
        <v>212</v>
      </c>
      <c r="C38" s="111">
        <v>0</v>
      </c>
      <c r="D38" s="111"/>
      <c r="E38" s="111">
        <v>-165</v>
      </c>
      <c r="F38" s="115"/>
      <c r="G38" s="111">
        <v>0</v>
      </c>
      <c r="H38" s="115"/>
      <c r="I38" s="111">
        <v>0</v>
      </c>
      <c r="J38" s="111"/>
      <c r="K38" s="271">
        <f>SUM(C38:J38)</f>
        <v>-165</v>
      </c>
      <c r="L38" s="111"/>
      <c r="M38" s="271">
        <v>0</v>
      </c>
      <c r="N38" s="111"/>
      <c r="O38" s="113">
        <f>+K38+M38</f>
        <v>-165</v>
      </c>
      <c r="P38" s="108"/>
    </row>
    <row r="39" spans="2:16" ht="12.75" customHeight="1">
      <c r="B39" s="105"/>
      <c r="C39" s="111"/>
      <c r="D39" s="111"/>
      <c r="E39" s="111"/>
      <c r="F39" s="115"/>
      <c r="G39" s="111"/>
      <c r="H39" s="115"/>
      <c r="I39" s="111"/>
      <c r="J39" s="111"/>
      <c r="K39" s="271"/>
      <c r="L39" s="111"/>
      <c r="M39" s="271"/>
      <c r="N39" s="111"/>
      <c r="O39" s="271"/>
      <c r="P39" s="108"/>
    </row>
    <row r="40" spans="2:16" ht="12.75" customHeight="1">
      <c r="B40" s="105" t="s">
        <v>116</v>
      </c>
      <c r="C40" s="116">
        <v>0</v>
      </c>
      <c r="D40" s="116"/>
      <c r="E40" s="111">
        <v>0</v>
      </c>
      <c r="F40" s="116"/>
      <c r="G40" s="116">
        <v>0</v>
      </c>
      <c r="H40" s="116"/>
      <c r="I40" s="116">
        <f>+'P&amp;L'!F37</f>
        <v>17985</v>
      </c>
      <c r="J40" s="111"/>
      <c r="K40" s="271">
        <f>SUM(C40:J40)</f>
        <v>17985</v>
      </c>
      <c r="L40" s="111"/>
      <c r="M40" s="271">
        <v>0</v>
      </c>
      <c r="N40" s="111"/>
      <c r="O40" s="113">
        <f>+K40+M40</f>
        <v>17985</v>
      </c>
      <c r="P40" s="117"/>
    </row>
    <row r="41" spans="2:16" ht="12.75" customHeight="1">
      <c r="B41" s="105"/>
      <c r="C41" s="116"/>
      <c r="D41" s="116"/>
      <c r="E41" s="111"/>
      <c r="F41" s="116"/>
      <c r="G41" s="116"/>
      <c r="H41" s="116"/>
      <c r="I41" s="116"/>
      <c r="J41" s="111"/>
      <c r="K41" s="271"/>
      <c r="L41" s="111"/>
      <c r="M41" s="271"/>
      <c r="N41" s="111"/>
      <c r="O41" s="113"/>
      <c r="P41" s="117"/>
    </row>
    <row r="42" spans="2:16" ht="12.75" customHeight="1">
      <c r="B42" s="105" t="s">
        <v>312</v>
      </c>
      <c r="C42" s="116">
        <v>0</v>
      </c>
      <c r="D42" s="116"/>
      <c r="E42" s="111">
        <v>0</v>
      </c>
      <c r="F42" s="116"/>
      <c r="G42" s="116">
        <v>0</v>
      </c>
      <c r="H42" s="116"/>
      <c r="I42" s="116">
        <v>-5135</v>
      </c>
      <c r="J42" s="111"/>
      <c r="K42" s="271">
        <f>SUM(C42:J42)</f>
        <v>-5135</v>
      </c>
      <c r="L42" s="111"/>
      <c r="M42" s="271"/>
      <c r="N42" s="111"/>
      <c r="O42" s="113">
        <f>+K42+M42</f>
        <v>-5135</v>
      </c>
      <c r="P42" s="117"/>
    </row>
    <row r="43" spans="2:16" ht="12.75" customHeight="1">
      <c r="B43" s="105"/>
      <c r="C43" s="118"/>
      <c r="D43" s="118"/>
      <c r="E43" s="118"/>
      <c r="F43" s="118"/>
      <c r="G43" s="118"/>
      <c r="H43" s="118"/>
      <c r="I43" s="118"/>
      <c r="J43" s="118"/>
      <c r="K43" s="275"/>
      <c r="L43" s="118"/>
      <c r="M43" s="275"/>
      <c r="N43" s="118"/>
      <c r="O43" s="275"/>
      <c r="P43" s="119"/>
    </row>
    <row r="44" spans="2:16" ht="18" customHeight="1" thickBot="1">
      <c r="B44" s="134" t="s">
        <v>2</v>
      </c>
      <c r="C44" s="121">
        <f>SUM(C32:C43)</f>
        <v>117243</v>
      </c>
      <c r="D44" s="121"/>
      <c r="E44" s="121">
        <f>SUM(E32:E43)</f>
        <v>0</v>
      </c>
      <c r="F44" s="121"/>
      <c r="G44" s="121">
        <f>SUM(G32:G43)</f>
        <v>49250</v>
      </c>
      <c r="H44" s="121"/>
      <c r="I44" s="121">
        <f>SUM(I32:I43)</f>
        <v>67549</v>
      </c>
      <c r="J44" s="121"/>
      <c r="K44" s="276">
        <f>SUM(K32:K43)</f>
        <v>234042</v>
      </c>
      <c r="L44" s="121"/>
      <c r="M44" s="276">
        <f>SUM(M32:M43)</f>
        <v>3423</v>
      </c>
      <c r="N44" s="121"/>
      <c r="O44" s="276">
        <f>SUM(O32:O43)</f>
        <v>237465</v>
      </c>
      <c r="P44" s="119"/>
    </row>
    <row r="45" spans="2:16" ht="12.75" customHeight="1">
      <c r="B45" s="105"/>
      <c r="C45" s="116"/>
      <c r="D45" s="116"/>
      <c r="E45" s="116"/>
      <c r="F45" s="116"/>
      <c r="G45" s="116"/>
      <c r="H45" s="116"/>
      <c r="I45" s="116"/>
      <c r="J45" s="116"/>
      <c r="K45" s="273"/>
      <c r="L45" s="116"/>
      <c r="M45" s="273"/>
      <c r="N45" s="116"/>
      <c r="O45" s="273"/>
      <c r="P45" s="119"/>
    </row>
    <row r="46" spans="2:16" ht="12.75" customHeight="1">
      <c r="B46" s="245"/>
      <c r="C46" s="116"/>
      <c r="D46" s="116"/>
      <c r="E46" s="116"/>
      <c r="F46" s="116"/>
      <c r="G46" s="116"/>
      <c r="H46" s="116"/>
      <c r="I46" s="116"/>
      <c r="J46" s="116"/>
      <c r="K46" s="273"/>
      <c r="L46" s="116"/>
      <c r="M46" s="273"/>
      <c r="N46" s="116"/>
      <c r="O46" s="273"/>
      <c r="P46" s="119"/>
    </row>
    <row r="47" spans="2:16" ht="12.75" customHeight="1">
      <c r="B47" s="15"/>
      <c r="C47" s="116"/>
      <c r="D47" s="116"/>
      <c r="E47" s="116"/>
      <c r="F47" s="116"/>
      <c r="G47" s="116"/>
      <c r="H47" s="116"/>
      <c r="I47" s="116"/>
      <c r="J47" s="116"/>
      <c r="K47" s="273"/>
      <c r="L47" s="116"/>
      <c r="M47" s="273"/>
      <c r="N47" s="116"/>
      <c r="O47" s="273"/>
      <c r="P47" s="119"/>
    </row>
    <row r="48" spans="2:16" ht="12.75" customHeight="1">
      <c r="B48" s="15"/>
      <c r="C48" s="116"/>
      <c r="D48" s="116"/>
      <c r="E48" s="116"/>
      <c r="F48" s="116"/>
      <c r="G48" s="116"/>
      <c r="H48" s="116"/>
      <c r="I48" s="116"/>
      <c r="J48" s="116"/>
      <c r="K48" s="273"/>
      <c r="L48" s="116"/>
      <c r="M48" s="273"/>
      <c r="N48" s="116"/>
      <c r="O48" s="273"/>
      <c r="P48" s="119"/>
    </row>
    <row r="49" spans="2:16" ht="12.75" customHeight="1">
      <c r="B49" s="105"/>
      <c r="C49" s="122"/>
      <c r="D49" s="122"/>
      <c r="E49" s="122"/>
      <c r="F49" s="122"/>
      <c r="G49" s="122"/>
      <c r="H49" s="122"/>
      <c r="I49" s="122"/>
      <c r="J49" s="122"/>
      <c r="K49" s="274"/>
      <c r="L49" s="122"/>
      <c r="M49" s="274"/>
      <c r="N49" s="122"/>
      <c r="O49" s="274"/>
      <c r="P49" s="119"/>
    </row>
    <row r="50" spans="2:16" ht="13.5" customHeight="1">
      <c r="B50" s="362" t="s">
        <v>281</v>
      </c>
      <c r="C50" s="349"/>
      <c r="D50" s="349"/>
      <c r="E50" s="349"/>
      <c r="F50" s="349"/>
      <c r="G50" s="349"/>
      <c r="H50" s="349"/>
      <c r="I50" s="349"/>
      <c r="J50" s="349"/>
      <c r="K50" s="349"/>
      <c r="L50" s="349"/>
      <c r="M50" s="349"/>
      <c r="N50" s="349"/>
      <c r="O50" s="349"/>
      <c r="P50" s="119"/>
    </row>
    <row r="51" spans="2:16" ht="13.5" customHeight="1">
      <c r="B51" s="349"/>
      <c r="C51" s="349"/>
      <c r="D51" s="349"/>
      <c r="E51" s="349"/>
      <c r="F51" s="349"/>
      <c r="G51" s="349"/>
      <c r="H51" s="349"/>
      <c r="I51" s="349"/>
      <c r="J51" s="349"/>
      <c r="K51" s="349"/>
      <c r="L51" s="349"/>
      <c r="M51" s="349"/>
      <c r="N51" s="349"/>
      <c r="O51" s="349"/>
      <c r="P51" s="108"/>
    </row>
    <row r="52" spans="2:16" ht="15">
      <c r="B52" s="123"/>
      <c r="C52" s="105"/>
      <c r="D52" s="105"/>
      <c r="E52" s="105"/>
      <c r="F52" s="105"/>
      <c r="G52" s="105"/>
      <c r="H52" s="105"/>
      <c r="I52" s="105"/>
      <c r="J52" s="105"/>
      <c r="K52" s="147"/>
      <c r="L52" s="105"/>
      <c r="M52" s="147"/>
      <c r="N52" s="105"/>
      <c r="O52" s="147"/>
      <c r="P52" s="108"/>
    </row>
    <row r="53" spans="2:16" ht="15">
      <c r="B53" s="123"/>
      <c r="C53" s="105"/>
      <c r="D53" s="105"/>
      <c r="E53" s="105"/>
      <c r="F53" s="105"/>
      <c r="G53" s="105"/>
      <c r="H53" s="105"/>
      <c r="I53" s="105"/>
      <c r="J53" s="105"/>
      <c r="K53" s="147"/>
      <c r="L53" s="105"/>
      <c r="M53" s="147"/>
      <c r="N53" s="105"/>
      <c r="O53" s="147"/>
      <c r="P53" s="108"/>
    </row>
    <row r="54" spans="2:16" ht="15">
      <c r="B54" s="123"/>
      <c r="C54" s="105"/>
      <c r="D54" s="105"/>
      <c r="E54" s="105"/>
      <c r="F54" s="105"/>
      <c r="G54" s="105"/>
      <c r="H54" s="105"/>
      <c r="I54" s="105"/>
      <c r="J54" s="105"/>
      <c r="K54" s="147"/>
      <c r="L54" s="105"/>
      <c r="M54" s="147"/>
      <c r="N54" s="105"/>
      <c r="O54" s="147"/>
      <c r="P54" s="108"/>
    </row>
    <row r="55" spans="2:16" ht="9.75" customHeight="1">
      <c r="B55" s="123"/>
      <c r="C55" s="105"/>
      <c r="D55" s="105"/>
      <c r="E55" s="105"/>
      <c r="F55" s="105"/>
      <c r="G55" s="105"/>
      <c r="H55" s="105"/>
      <c r="I55" s="105"/>
      <c r="J55" s="105"/>
      <c r="K55" s="147"/>
      <c r="L55" s="105"/>
      <c r="M55" s="147"/>
      <c r="N55" s="105"/>
      <c r="O55" s="147"/>
      <c r="P55" s="108"/>
    </row>
    <row r="56" spans="2:16" ht="15">
      <c r="B56" s="123"/>
      <c r="C56" s="105"/>
      <c r="D56" s="105"/>
      <c r="E56" s="105"/>
      <c r="F56" s="105"/>
      <c r="G56" s="105"/>
      <c r="H56" s="105"/>
      <c r="I56" s="105"/>
      <c r="J56" s="105"/>
      <c r="K56" s="147"/>
      <c r="L56" s="105"/>
      <c r="M56" s="147"/>
      <c r="N56" s="105"/>
      <c r="O56" s="147"/>
      <c r="P56" s="108"/>
    </row>
    <row r="57" spans="2:16" ht="9.75" customHeight="1">
      <c r="B57" s="123"/>
      <c r="C57" s="105"/>
      <c r="D57" s="105"/>
      <c r="E57" s="105"/>
      <c r="F57" s="105"/>
      <c r="G57" s="105"/>
      <c r="H57" s="105"/>
      <c r="I57" s="105"/>
      <c r="J57" s="105"/>
      <c r="K57" s="147"/>
      <c r="L57" s="105"/>
      <c r="M57" s="147"/>
      <c r="N57" s="105"/>
      <c r="O57" s="147"/>
      <c r="P57" s="108"/>
    </row>
    <row r="58" spans="2:16" ht="15">
      <c r="B58" s="123"/>
      <c r="C58" s="105"/>
      <c r="D58" s="105"/>
      <c r="E58" s="105"/>
      <c r="F58" s="105"/>
      <c r="G58" s="105"/>
      <c r="H58" s="105"/>
      <c r="I58" s="105"/>
      <c r="J58" s="105"/>
      <c r="K58" s="147"/>
      <c r="L58" s="105"/>
      <c r="M58" s="147"/>
      <c r="N58" s="105"/>
      <c r="O58" s="147"/>
      <c r="P58" s="108"/>
    </row>
    <row r="59" spans="2:16" ht="9.75" customHeight="1">
      <c r="B59" s="123"/>
      <c r="C59" s="105"/>
      <c r="D59" s="105"/>
      <c r="E59" s="105"/>
      <c r="F59" s="105"/>
      <c r="G59" s="105"/>
      <c r="H59" s="105"/>
      <c r="I59" s="105"/>
      <c r="J59" s="105"/>
      <c r="K59" s="147"/>
      <c r="L59" s="105"/>
      <c r="M59" s="147"/>
      <c r="N59" s="105"/>
      <c r="O59" s="147"/>
      <c r="P59" s="108"/>
    </row>
    <row r="60" spans="2:16" ht="15">
      <c r="B60" s="123"/>
      <c r="C60" s="105"/>
      <c r="D60" s="105"/>
      <c r="E60" s="105"/>
      <c r="F60" s="105"/>
      <c r="G60" s="105"/>
      <c r="H60" s="105"/>
      <c r="I60" s="105"/>
      <c r="J60" s="105"/>
      <c r="K60" s="147"/>
      <c r="L60" s="105"/>
      <c r="M60" s="147"/>
      <c r="N60" s="105"/>
      <c r="O60" s="147"/>
      <c r="P60" s="108"/>
    </row>
    <row r="61" spans="2:16" ht="9.75" customHeight="1">
      <c r="B61" s="123"/>
      <c r="C61" s="105"/>
      <c r="D61" s="105"/>
      <c r="E61" s="105"/>
      <c r="F61" s="105"/>
      <c r="G61" s="105"/>
      <c r="H61" s="105"/>
      <c r="I61" s="105"/>
      <c r="J61" s="105"/>
      <c r="K61" s="147"/>
      <c r="L61" s="105"/>
      <c r="M61" s="147"/>
      <c r="N61" s="105"/>
      <c r="O61" s="147"/>
      <c r="P61" s="108"/>
    </row>
    <row r="62" spans="2:16" ht="15">
      <c r="B62" s="123"/>
      <c r="C62" s="105"/>
      <c r="D62" s="105"/>
      <c r="E62" s="105"/>
      <c r="F62" s="105"/>
      <c r="G62" s="105"/>
      <c r="H62" s="105"/>
      <c r="I62" s="105"/>
      <c r="J62" s="105"/>
      <c r="K62" s="147"/>
      <c r="L62" s="105"/>
      <c r="M62" s="147"/>
      <c r="N62" s="105"/>
      <c r="O62" s="147"/>
      <c r="P62" s="108"/>
    </row>
    <row r="63" spans="2:16" ht="9.75" customHeight="1">
      <c r="B63" s="123"/>
      <c r="C63" s="105"/>
      <c r="D63" s="105"/>
      <c r="E63" s="105"/>
      <c r="F63" s="105"/>
      <c r="G63" s="105"/>
      <c r="H63" s="105"/>
      <c r="I63" s="105"/>
      <c r="J63" s="105"/>
      <c r="K63" s="147"/>
      <c r="L63" s="105"/>
      <c r="M63" s="147"/>
      <c r="N63" s="105"/>
      <c r="O63" s="147"/>
      <c r="P63" s="108"/>
    </row>
    <row r="64" spans="2:16" ht="15">
      <c r="B64" s="123"/>
      <c r="C64" s="105"/>
      <c r="D64" s="105"/>
      <c r="E64" s="105"/>
      <c r="F64" s="105"/>
      <c r="G64" s="105"/>
      <c r="H64" s="105"/>
      <c r="I64" s="105"/>
      <c r="J64" s="105"/>
      <c r="K64" s="147"/>
      <c r="L64" s="105"/>
      <c r="M64" s="147"/>
      <c r="N64" s="105"/>
      <c r="O64" s="147"/>
      <c r="P64" s="108"/>
    </row>
    <row r="65" spans="2:16" ht="9.75" customHeight="1">
      <c r="B65" s="123"/>
      <c r="C65" s="105"/>
      <c r="D65" s="105"/>
      <c r="E65" s="105"/>
      <c r="F65" s="105"/>
      <c r="G65" s="105"/>
      <c r="H65" s="105"/>
      <c r="I65" s="105"/>
      <c r="J65" s="105"/>
      <c r="K65" s="147"/>
      <c r="L65" s="105"/>
      <c r="M65" s="147"/>
      <c r="N65" s="105"/>
      <c r="O65" s="147"/>
      <c r="P65" s="108"/>
    </row>
    <row r="66" spans="2:16" ht="15">
      <c r="B66" s="123"/>
      <c r="C66" s="105"/>
      <c r="D66" s="105"/>
      <c r="E66" s="105"/>
      <c r="F66" s="105"/>
      <c r="G66" s="105"/>
      <c r="H66" s="105"/>
      <c r="I66" s="105"/>
      <c r="J66" s="105"/>
      <c r="K66" s="147"/>
      <c r="L66" s="105"/>
      <c r="M66" s="147"/>
      <c r="N66" s="105"/>
      <c r="O66" s="147"/>
      <c r="P66" s="108"/>
    </row>
    <row r="67" spans="2:16" ht="9.75" customHeight="1">
      <c r="B67" s="123"/>
      <c r="C67" s="105"/>
      <c r="D67" s="105"/>
      <c r="E67" s="105"/>
      <c r="F67" s="105"/>
      <c r="G67" s="105"/>
      <c r="H67" s="105"/>
      <c r="I67" s="105"/>
      <c r="J67" s="105"/>
      <c r="K67" s="147"/>
      <c r="L67" s="105"/>
      <c r="M67" s="147"/>
      <c r="N67" s="105"/>
      <c r="O67" s="147"/>
      <c r="P67" s="108"/>
    </row>
    <row r="68" spans="2:16" ht="15">
      <c r="B68" s="123"/>
      <c r="C68" s="105"/>
      <c r="D68" s="105"/>
      <c r="E68" s="105"/>
      <c r="F68" s="105"/>
      <c r="G68" s="105"/>
      <c r="H68" s="105"/>
      <c r="I68" s="105"/>
      <c r="J68" s="105"/>
      <c r="K68" s="147"/>
      <c r="L68" s="105"/>
      <c r="M68" s="147"/>
      <c r="N68" s="105"/>
      <c r="O68" s="147"/>
      <c r="P68" s="108"/>
    </row>
    <row r="69" spans="2:16" ht="9.75" customHeight="1">
      <c r="B69" s="123"/>
      <c r="C69" s="105"/>
      <c r="D69" s="105"/>
      <c r="E69" s="105"/>
      <c r="F69" s="105"/>
      <c r="G69" s="105"/>
      <c r="H69" s="105"/>
      <c r="I69" s="105"/>
      <c r="J69" s="105"/>
      <c r="K69" s="147"/>
      <c r="L69" s="105"/>
      <c r="M69" s="147"/>
      <c r="N69" s="105"/>
      <c r="O69" s="147"/>
      <c r="P69" s="108"/>
    </row>
    <row r="70" spans="2:16" ht="15">
      <c r="B70" s="123"/>
      <c r="C70" s="105"/>
      <c r="D70" s="105"/>
      <c r="E70" s="105"/>
      <c r="F70" s="105"/>
      <c r="G70" s="105"/>
      <c r="H70" s="105"/>
      <c r="I70" s="105"/>
      <c r="J70" s="105"/>
      <c r="K70" s="147"/>
      <c r="L70" s="105"/>
      <c r="M70" s="147"/>
      <c r="N70" s="105"/>
      <c r="O70" s="147"/>
      <c r="P70" s="108"/>
    </row>
    <row r="71" spans="2:16" ht="15">
      <c r="B71" s="123"/>
      <c r="C71" s="105"/>
      <c r="D71" s="105"/>
      <c r="E71" s="105"/>
      <c r="F71" s="105"/>
      <c r="G71" s="105"/>
      <c r="H71" s="105"/>
      <c r="I71" s="105"/>
      <c r="J71" s="105"/>
      <c r="K71" s="147"/>
      <c r="L71" s="105"/>
      <c r="M71" s="147"/>
      <c r="N71" s="105"/>
      <c r="O71" s="147"/>
      <c r="P71" s="108"/>
    </row>
    <row r="72" spans="2:15" ht="15">
      <c r="B72" s="105"/>
      <c r="C72" s="123"/>
      <c r="D72" s="123"/>
      <c r="E72" s="123"/>
      <c r="F72" s="123"/>
      <c r="G72" s="123"/>
      <c r="H72" s="123"/>
      <c r="I72" s="123"/>
      <c r="J72" s="123"/>
      <c r="K72" s="107"/>
      <c r="L72" s="123"/>
      <c r="M72" s="107"/>
      <c r="N72" s="123"/>
      <c r="O72" s="107"/>
    </row>
    <row r="73" spans="2:15" ht="15">
      <c r="B73" s="105"/>
      <c r="C73" s="123"/>
      <c r="D73" s="123"/>
      <c r="E73" s="123"/>
      <c r="F73" s="123"/>
      <c r="G73" s="123"/>
      <c r="H73" s="123"/>
      <c r="I73" s="123"/>
      <c r="J73" s="123"/>
      <c r="K73" s="107"/>
      <c r="L73" s="123"/>
      <c r="M73" s="107"/>
      <c r="N73" s="123"/>
      <c r="O73" s="107"/>
    </row>
    <row r="74" spans="2:15" ht="15">
      <c r="B74" s="105"/>
      <c r="C74" s="123"/>
      <c r="D74" s="123"/>
      <c r="E74" s="123"/>
      <c r="F74" s="123"/>
      <c r="G74" s="123"/>
      <c r="H74" s="123"/>
      <c r="I74" s="123"/>
      <c r="J74" s="123"/>
      <c r="K74" s="107"/>
      <c r="L74" s="123"/>
      <c r="M74" s="107"/>
      <c r="N74" s="123"/>
      <c r="O74" s="107"/>
    </row>
    <row r="75" spans="2:15" ht="15">
      <c r="B75" s="105"/>
      <c r="C75" s="123"/>
      <c r="D75" s="123"/>
      <c r="E75" s="123"/>
      <c r="F75" s="123"/>
      <c r="G75" s="123"/>
      <c r="H75" s="123"/>
      <c r="I75" s="123"/>
      <c r="J75" s="123"/>
      <c r="K75" s="107"/>
      <c r="L75" s="123"/>
      <c r="M75" s="107"/>
      <c r="N75" s="123"/>
      <c r="O75" s="107"/>
    </row>
    <row r="76" spans="2:15" ht="15">
      <c r="B76" s="105"/>
      <c r="C76" s="123"/>
      <c r="D76" s="123"/>
      <c r="E76" s="123"/>
      <c r="F76" s="123"/>
      <c r="G76" s="123"/>
      <c r="H76" s="123"/>
      <c r="I76" s="123"/>
      <c r="J76" s="123"/>
      <c r="K76" s="107"/>
      <c r="L76" s="123"/>
      <c r="M76" s="107"/>
      <c r="N76" s="123"/>
      <c r="O76" s="107"/>
    </row>
    <row r="145" ht="9" customHeight="1">
      <c r="B145" s="257"/>
    </row>
    <row r="146" ht="6" customHeight="1"/>
  </sheetData>
  <mergeCells count="1">
    <mergeCell ref="B50:O51"/>
  </mergeCells>
  <printOptions/>
  <pageMargins left="1" right="0" top="0.29" bottom="0.26" header="0.29" footer="0.41"/>
  <pageSetup fitToHeight="1" fitToWidth="1" horizontalDpi="600" verticalDpi="600" orientation="landscape" paperSize="9" scale="72" r:id="rId2"/>
  <headerFooter alignWithMargins="0">
    <oddFooter>&amp;C11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koh</cp:lastModifiedBy>
  <cp:lastPrinted>2007-09-18T06:53:19Z</cp:lastPrinted>
  <dcterms:created xsi:type="dcterms:W3CDTF">2003-10-30T07:33:29Z</dcterms:created>
  <dcterms:modified xsi:type="dcterms:W3CDTF">2007-09-18T06:53:24Z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632207056</vt:i4>
  </property>
  <property fmtid="{D5CDD505-2E9C-101B-9397-08002B2CF9AE}" pid="4" name="_EmailSubje">
    <vt:lpwstr>PKHB-Q4 2007 ANNOUNCEMENT</vt:lpwstr>
  </property>
  <property fmtid="{D5CDD505-2E9C-101B-9397-08002B2CF9AE}" pid="5" name="_AuthorEma">
    <vt:lpwstr>shkoh@pohkong.com.my</vt:lpwstr>
  </property>
  <property fmtid="{D5CDD505-2E9C-101B-9397-08002B2CF9AE}" pid="6" name="_AuthorEmailDisplayNa">
    <vt:lpwstr>shkoh</vt:lpwstr>
  </property>
</Properties>
</file>